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4030"/>
  <workbookPr showInkAnnotation="0" autoCompressPictures="0"/>
  <bookViews>
    <workbookView xWindow="0" yWindow="0" windowWidth="25600" windowHeight="16060" tabRatio="500"/>
  </bookViews>
  <sheets>
    <sheet name="Broadbeam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P40" i="1" l="1"/>
  <c r="W40" i="1"/>
  <c r="P27" i="1"/>
  <c r="W27" i="1"/>
  <c r="P14" i="1"/>
  <c r="W14" i="1"/>
  <c r="P41" i="1"/>
  <c r="P28" i="1"/>
  <c r="P15" i="1"/>
  <c r="U30" i="1"/>
  <c r="U31" i="1"/>
  <c r="U32" i="1"/>
  <c r="U33" i="1"/>
  <c r="U34" i="1"/>
  <c r="U35" i="1"/>
  <c r="U36" i="1"/>
  <c r="U37" i="1"/>
  <c r="U38" i="1"/>
  <c r="U39" i="1"/>
  <c r="U40" i="1"/>
  <c r="AA40" i="1"/>
  <c r="T30" i="1"/>
  <c r="T31" i="1"/>
  <c r="T32" i="1"/>
  <c r="T33" i="1"/>
  <c r="T34" i="1"/>
  <c r="T35" i="1"/>
  <c r="T36" i="1"/>
  <c r="T37" i="1"/>
  <c r="T38" i="1"/>
  <c r="T39" i="1"/>
  <c r="T40" i="1"/>
  <c r="Z40" i="1"/>
  <c r="R30" i="1"/>
  <c r="R31" i="1"/>
  <c r="R32" i="1"/>
  <c r="R33" i="1"/>
  <c r="R34" i="1"/>
  <c r="R35" i="1"/>
  <c r="R36" i="1"/>
  <c r="R37" i="1"/>
  <c r="R38" i="1"/>
  <c r="R39" i="1"/>
  <c r="R40" i="1"/>
  <c r="Y40" i="1"/>
  <c r="Q30" i="1"/>
  <c r="Q31" i="1"/>
  <c r="Q32" i="1"/>
  <c r="Q33" i="1"/>
  <c r="Q34" i="1"/>
  <c r="Q35" i="1"/>
  <c r="Q36" i="1"/>
  <c r="Q37" i="1"/>
  <c r="Q38" i="1"/>
  <c r="Q39" i="1"/>
  <c r="Q40" i="1"/>
  <c r="X40" i="1"/>
  <c r="U17" i="1"/>
  <c r="U18" i="1"/>
  <c r="U19" i="1"/>
  <c r="U20" i="1"/>
  <c r="U21" i="1"/>
  <c r="U22" i="1"/>
  <c r="U23" i="1"/>
  <c r="U24" i="1"/>
  <c r="U25" i="1"/>
  <c r="U26" i="1"/>
  <c r="U27" i="1"/>
  <c r="AA27" i="1"/>
  <c r="T17" i="1"/>
  <c r="T18" i="1"/>
  <c r="T19" i="1"/>
  <c r="T20" i="1"/>
  <c r="T21" i="1"/>
  <c r="T22" i="1"/>
  <c r="T23" i="1"/>
  <c r="T24" i="1"/>
  <c r="T25" i="1"/>
  <c r="T26" i="1"/>
  <c r="T27" i="1"/>
  <c r="Z27" i="1"/>
  <c r="R17" i="1"/>
  <c r="R18" i="1"/>
  <c r="R19" i="1"/>
  <c r="R20" i="1"/>
  <c r="R21" i="1"/>
  <c r="R22" i="1"/>
  <c r="R23" i="1"/>
  <c r="R24" i="1"/>
  <c r="R25" i="1"/>
  <c r="R26" i="1"/>
  <c r="R27" i="1"/>
  <c r="Y27" i="1"/>
  <c r="Q17" i="1"/>
  <c r="Q18" i="1"/>
  <c r="Q19" i="1"/>
  <c r="Q20" i="1"/>
  <c r="Q21" i="1"/>
  <c r="Q22" i="1"/>
  <c r="Q23" i="1"/>
  <c r="Q24" i="1"/>
  <c r="Q25" i="1"/>
  <c r="Q26" i="1"/>
  <c r="Q27" i="1"/>
  <c r="X27" i="1"/>
  <c r="U4" i="1"/>
  <c r="U5" i="1"/>
  <c r="U6" i="1"/>
  <c r="U7" i="1"/>
  <c r="U8" i="1"/>
  <c r="U9" i="1"/>
  <c r="U10" i="1"/>
  <c r="U11" i="1"/>
  <c r="U12" i="1"/>
  <c r="U13" i="1"/>
  <c r="U14" i="1"/>
  <c r="AA14" i="1"/>
  <c r="T4" i="1"/>
  <c r="T5" i="1"/>
  <c r="T6" i="1"/>
  <c r="T7" i="1"/>
  <c r="T8" i="1"/>
  <c r="T9" i="1"/>
  <c r="T10" i="1"/>
  <c r="T11" i="1"/>
  <c r="T12" i="1"/>
  <c r="T13" i="1"/>
  <c r="T14" i="1"/>
  <c r="Z14" i="1"/>
  <c r="R4" i="1"/>
  <c r="R5" i="1"/>
  <c r="R6" i="1"/>
  <c r="R7" i="1"/>
  <c r="R8" i="1"/>
  <c r="R9" i="1"/>
  <c r="R10" i="1"/>
  <c r="R11" i="1"/>
  <c r="R12" i="1"/>
  <c r="R13" i="1"/>
  <c r="R14" i="1"/>
  <c r="Y14" i="1"/>
  <c r="Q4" i="1"/>
  <c r="Q5" i="1"/>
  <c r="Q6" i="1"/>
  <c r="Q7" i="1"/>
  <c r="Q8" i="1"/>
  <c r="Q9" i="1"/>
  <c r="Q10" i="1"/>
  <c r="Q11" i="1"/>
  <c r="Q12" i="1"/>
  <c r="Q13" i="1"/>
  <c r="Q14" i="1"/>
  <c r="X14" i="1"/>
  <c r="U41" i="1"/>
  <c r="T41" i="1"/>
  <c r="S30" i="1"/>
  <c r="S31" i="1"/>
  <c r="S32" i="1"/>
  <c r="S33" i="1"/>
  <c r="S34" i="1"/>
  <c r="S35" i="1"/>
  <c r="S36" i="1"/>
  <c r="S37" i="1"/>
  <c r="S38" i="1"/>
  <c r="S39" i="1"/>
  <c r="S41" i="1"/>
  <c r="R41" i="1"/>
  <c r="Q41" i="1"/>
  <c r="S40" i="1"/>
  <c r="U28" i="1"/>
  <c r="T28" i="1"/>
  <c r="S17" i="1"/>
  <c r="S18" i="1"/>
  <c r="S19" i="1"/>
  <c r="S20" i="1"/>
  <c r="S21" i="1"/>
  <c r="S22" i="1"/>
  <c r="S23" i="1"/>
  <c r="S24" i="1"/>
  <c r="S25" i="1"/>
  <c r="S26" i="1"/>
  <c r="S28" i="1"/>
  <c r="R28" i="1"/>
  <c r="Q28" i="1"/>
  <c r="S27" i="1"/>
  <c r="S4" i="1"/>
  <c r="S5" i="1"/>
  <c r="S6" i="1"/>
  <c r="S7" i="1"/>
  <c r="S8" i="1"/>
  <c r="S9" i="1"/>
  <c r="S10" i="1"/>
  <c r="S11" i="1"/>
  <c r="S12" i="1"/>
  <c r="S13" i="1"/>
  <c r="S14" i="1"/>
  <c r="R15" i="1"/>
  <c r="S15" i="1"/>
  <c r="T15" i="1"/>
  <c r="U15" i="1"/>
  <c r="Q15" i="1"/>
</calcChain>
</file>

<file path=xl/connections.xml><?xml version="1.0" encoding="utf-8"?>
<connections xmlns="http://schemas.openxmlformats.org/spreadsheetml/2006/main">
  <connection id="1" name="Sample_A1_QHT_new_1.txt" type="6" refreshedVersion="0" background="1" saveData="1">
    <textPr fileType="mac" sourceFile="Macintosh HD:Users:Ed:Dropbox:Samples:Grade 3 Slugs:Thermec:A1:EPMA:Sample_A1_QHT_new_1.txt">
      <textFields>
        <textField/>
      </textFields>
    </textPr>
  </connection>
  <connection id="2" name="Sample_A1_QHT_new_2.txt" type="6" refreshedVersion="0" background="1" saveData="1">
    <textPr fileType="mac" sourceFile="Macintosh HD:Users:Ed:Dropbox:Samples:Grade 3 Slugs:Thermec:A1:EPMA:Sample_A1_QHT_new_2.txt">
      <textFields count="500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3" name="Sample_A1_QHT_new_3.txt" type="6" refreshedVersion="0" background="1" saveData="1">
    <textPr fileType="mac" sourceFile="Macintosh HD:Users:Ed:Dropbox:Samples:Grade 3 Slugs:Thermec:A1:EPMA:Sample_A1_QHT_new_3.txt">
      <textFields count="500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<sst xmlns="http://schemas.openxmlformats.org/spreadsheetml/2006/main" count="56" uniqueCount="47">
  <si>
    <t>DataSet/Point</t>
  </si>
  <si>
    <t>Si</t>
  </si>
  <si>
    <t>Cr</t>
  </si>
  <si>
    <t>Mn</t>
  </si>
  <si>
    <t>Fe</t>
  </si>
  <si>
    <t>Ni</t>
  </si>
  <si>
    <t>Mo</t>
  </si>
  <si>
    <t>Total</t>
  </si>
  <si>
    <t>X</t>
  </si>
  <si>
    <t>Y</t>
  </si>
  <si>
    <t>Z</t>
  </si>
  <si>
    <t>Comment</t>
  </si>
  <si>
    <t>Point#</t>
  </si>
  <si>
    <t>Date</t>
  </si>
  <si>
    <t>ENRICHED</t>
  </si>
  <si>
    <t>FERRITE</t>
  </si>
  <si>
    <t>RAW</t>
  </si>
  <si>
    <t>NORMALISED</t>
  </si>
  <si>
    <t>B1_broad_enriched_1</t>
  </si>
  <si>
    <t>B1_broad_enriched_2</t>
  </si>
  <si>
    <t>B1_broad_enriched_3</t>
  </si>
  <si>
    <t>B1_enriched_broad_4</t>
  </si>
  <si>
    <t>B1_enriched_broad_5</t>
  </si>
  <si>
    <t>B1_enriched_broad_6</t>
  </si>
  <si>
    <t>B1_enriched_broad_7</t>
  </si>
  <si>
    <t>B1_enriched_broad_8</t>
  </si>
  <si>
    <t>B1_enriched_broad_15</t>
  </si>
  <si>
    <t>B1_broad_ferrite_4</t>
  </si>
  <si>
    <t>B1_broad_ferrite_5</t>
  </si>
  <si>
    <t>B1_broad_ferrite_9</t>
  </si>
  <si>
    <t>B1_broad_ferrite_10</t>
  </si>
  <si>
    <t>B1_broad_ferrite_11</t>
  </si>
  <si>
    <t>B1_broad_ferrite_12</t>
  </si>
  <si>
    <t>B1_broad_ferrite_13</t>
  </si>
  <si>
    <t>B1_broad_ferrite_14</t>
  </si>
  <si>
    <t>B1_Bulk_broad_16</t>
  </si>
  <si>
    <t>BULK</t>
  </si>
  <si>
    <t>B1_Bulk_broad_17</t>
  </si>
  <si>
    <t>B1_Bulk_broad_18</t>
  </si>
  <si>
    <t>B1_Bulk_broad_19</t>
  </si>
  <si>
    <t>B1_Bulk_broad_20</t>
  </si>
  <si>
    <t>B1_Bulk_broad_21</t>
  </si>
  <si>
    <t>B1_Bulk_broad_22</t>
  </si>
  <si>
    <t>B1_Bulk_broad_23</t>
  </si>
  <si>
    <t>B1_Bulk_broad_24</t>
  </si>
  <si>
    <t>B1_Bulk_broad_25</t>
  </si>
  <si>
    <t>wt%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</si>
</sst>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2"/>
      <color theme="1"/>
      <name val="Calibri"/>
      <family val="2"/>
      <charset val="134"/>
      <scheme val="minor"/>
    </font>
    <font>
      <b/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28"/>
      <color theme="1"/>
      <name val="Calibri"/>
      <scheme val="minor"/>
    </font>
    <font>
      <b/>
      <sz val="28"/>
      <color theme="1"/>
      <name val="Calibri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11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6">
    <xf numFmtId="0" fontId="0" fillId="0" borderId="0" xfId="0"/>
    <xf numFmtId="22" fontId="0" fillId="0" borderId="0" xfId="0" applyNumberFormat="1"/>
    <xf numFmtId="0" fontId="4" fillId="0" borderId="0" xfId="0" applyFont="1"/>
    <xf numFmtId="0" fontId="5" fillId="0" borderId="0" xfId="0" applyFont="1"/>
    <xf numFmtId="2" fontId="1" fillId="0" borderId="0" xfId="0" applyNumberFormat="1" applyFont="1" applyAlignment="1">
      <alignment horizontal="center"/>
    </xf>
    <xf numFmtId="0" fontId="0" fillId="0" borderId="0" xfId="0" applyAlignment="1">
      <alignment horizontal="center"/>
    </xf>
  </cellXfs>
  <cellStyles count="111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41"/>
  <sheetViews>
    <sheetView tabSelected="1" topLeftCell="E13" workbookViewId="0">
      <selection activeCell="U49" sqref="U49"/>
    </sheetView>
  </sheetViews>
  <sheetFormatPr baseColWidth="10" defaultRowHeight="15" x14ac:dyDescent="0"/>
  <cols>
    <col min="12" max="12" width="20.33203125" bestFit="1" customWidth="1"/>
    <col min="14" max="14" width="16" bestFit="1" customWidth="1"/>
    <col min="17" max="18" width="11.83203125" bestFit="1" customWidth="1"/>
    <col min="19" max="19" width="12.83203125" bestFit="1" customWidth="1"/>
    <col min="20" max="21" width="11.83203125" bestFit="1" customWidth="1"/>
  </cols>
  <sheetData>
    <row r="1" spans="1:27" s="2" customFormat="1" ht="36">
      <c r="A1" s="2" t="s">
        <v>46</v>
      </c>
      <c r="G1" s="3" t="s">
        <v>16</v>
      </c>
      <c r="R1" s="3" t="s">
        <v>17</v>
      </c>
    </row>
    <row r="2" spans="1:27">
      <c r="A2" t="s">
        <v>0</v>
      </c>
      <c r="B2" t="s">
        <v>1</v>
      </c>
      <c r="C2" t="s">
        <v>2</v>
      </c>
      <c r="D2" t="s">
        <v>3</v>
      </c>
      <c r="E2" t="s">
        <v>4</v>
      </c>
      <c r="F2" t="s">
        <v>5</v>
      </c>
      <c r="G2" t="s">
        <v>6</v>
      </c>
      <c r="H2" t="s">
        <v>7</v>
      </c>
      <c r="I2" t="s">
        <v>8</v>
      </c>
      <c r="J2" t="s">
        <v>9</v>
      </c>
      <c r="K2" t="s">
        <v>10</v>
      </c>
      <c r="L2" t="s">
        <v>11</v>
      </c>
      <c r="M2" t="s">
        <v>12</v>
      </c>
      <c r="N2" s="1" t="s">
        <v>13</v>
      </c>
      <c r="P2" t="s">
        <v>1</v>
      </c>
      <c r="Q2" t="s">
        <v>2</v>
      </c>
      <c r="R2" t="s">
        <v>3</v>
      </c>
      <c r="S2" t="s">
        <v>4</v>
      </c>
      <c r="T2" t="s">
        <v>5</v>
      </c>
      <c r="U2" t="s">
        <v>6</v>
      </c>
    </row>
    <row r="3" spans="1:27">
      <c r="A3" t="s">
        <v>14</v>
      </c>
    </row>
    <row r="4" spans="1:27">
      <c r="B4">
        <v>0.27110000000000001</v>
      </c>
      <c r="C4">
        <v>0.2387</v>
      </c>
      <c r="D4">
        <v>1.5285</v>
      </c>
      <c r="E4">
        <v>98.070899999999995</v>
      </c>
      <c r="F4">
        <v>0.87180000000000002</v>
      </c>
      <c r="G4">
        <v>0.55100000000000005</v>
      </c>
      <c r="H4">
        <v>101.53189999999999</v>
      </c>
      <c r="I4">
        <v>-11244</v>
      </c>
      <c r="J4">
        <v>26082</v>
      </c>
      <c r="K4">
        <v>110</v>
      </c>
      <c r="L4" t="s">
        <v>18</v>
      </c>
      <c r="M4">
        <v>1</v>
      </c>
      <c r="N4" s="1">
        <v>41249.491388888891</v>
      </c>
      <c r="P4">
        <v>0.27110000000000001</v>
      </c>
      <c r="Q4">
        <f>100*C4/$H4</f>
        <v>0.23509852568503103</v>
      </c>
      <c r="R4">
        <f t="shared" ref="R4:U19" si="0">100*D4/$H4</f>
        <v>1.5054381923316711</v>
      </c>
      <c r="S4">
        <f t="shared" si="0"/>
        <v>96.591219114386718</v>
      </c>
      <c r="T4">
        <f t="shared" si="0"/>
        <v>0.85864639586179337</v>
      </c>
      <c r="U4">
        <f t="shared" si="0"/>
        <v>0.54268658421638916</v>
      </c>
    </row>
    <row r="5" spans="1:27">
      <c r="B5">
        <v>0.29549999999999998</v>
      </c>
      <c r="C5">
        <v>0.25850000000000001</v>
      </c>
      <c r="D5">
        <v>1.6241000000000001</v>
      </c>
      <c r="E5">
        <v>97.349199999999996</v>
      </c>
      <c r="F5">
        <v>0.91830000000000001</v>
      </c>
      <c r="G5">
        <v>0.60650000000000004</v>
      </c>
      <c r="H5">
        <v>101.0521</v>
      </c>
      <c r="I5">
        <v>-11704</v>
      </c>
      <c r="J5">
        <v>25880</v>
      </c>
      <c r="K5">
        <v>110</v>
      </c>
      <c r="L5" t="s">
        <v>19</v>
      </c>
      <c r="M5">
        <v>2</v>
      </c>
      <c r="N5" s="1">
        <v>41249.495162037034</v>
      </c>
      <c r="P5">
        <v>0.29549999999999998</v>
      </c>
      <c r="Q5">
        <f t="shared" ref="Q5:Q39" si="1">100*C5/$H5</f>
        <v>0.25580863732668596</v>
      </c>
      <c r="R5">
        <f t="shared" si="0"/>
        <v>1.6071907461596544</v>
      </c>
      <c r="S5">
        <f t="shared" si="0"/>
        <v>96.335652599005869</v>
      </c>
      <c r="T5">
        <f t="shared" si="0"/>
        <v>0.90873915534659844</v>
      </c>
      <c r="U5">
        <f t="shared" si="0"/>
        <v>0.60018544889220515</v>
      </c>
    </row>
    <row r="6" spans="1:27">
      <c r="B6">
        <v>0.28520000000000001</v>
      </c>
      <c r="C6">
        <v>0.27689999999999998</v>
      </c>
      <c r="D6">
        <v>1.6384000000000001</v>
      </c>
      <c r="E6">
        <v>96.668999999999997</v>
      </c>
      <c r="F6">
        <v>0.90880000000000005</v>
      </c>
      <c r="G6">
        <v>0.63749999999999996</v>
      </c>
      <c r="H6">
        <v>100.4158</v>
      </c>
      <c r="I6">
        <v>-11683</v>
      </c>
      <c r="J6">
        <v>25952</v>
      </c>
      <c r="K6">
        <v>110</v>
      </c>
      <c r="L6" t="s">
        <v>20</v>
      </c>
      <c r="M6">
        <v>3</v>
      </c>
      <c r="N6" s="1">
        <v>41249.498877314814</v>
      </c>
      <c r="P6">
        <v>0.28520000000000001</v>
      </c>
      <c r="Q6">
        <f t="shared" si="1"/>
        <v>0.27575341729090441</v>
      </c>
      <c r="R6">
        <f t="shared" si="0"/>
        <v>1.6316157417458208</v>
      </c>
      <c r="S6">
        <f t="shared" si="0"/>
        <v>96.268714684342498</v>
      </c>
      <c r="T6">
        <f t="shared" si="0"/>
        <v>0.90503685674963508</v>
      </c>
      <c r="U6">
        <f t="shared" si="0"/>
        <v>0.63486025107602584</v>
      </c>
    </row>
    <row r="7" spans="1:27">
      <c r="B7">
        <v>0.27950000000000003</v>
      </c>
      <c r="C7">
        <v>0.25629999999999997</v>
      </c>
      <c r="D7">
        <v>1.4936</v>
      </c>
      <c r="E7">
        <v>95.764899999999997</v>
      </c>
      <c r="F7">
        <v>0.79079999999999995</v>
      </c>
      <c r="G7">
        <v>0.54490000000000005</v>
      </c>
      <c r="H7">
        <v>99.129900000000006</v>
      </c>
      <c r="I7">
        <v>-11322</v>
      </c>
      <c r="J7">
        <v>26082</v>
      </c>
      <c r="K7">
        <v>104</v>
      </c>
      <c r="L7" t="s">
        <v>21</v>
      </c>
      <c r="M7">
        <v>1</v>
      </c>
      <c r="N7" s="1">
        <v>41249.595833333333</v>
      </c>
      <c r="P7">
        <v>0.27950000000000003</v>
      </c>
      <c r="Q7">
        <f t="shared" si="1"/>
        <v>0.25854964042130574</v>
      </c>
      <c r="R7">
        <f t="shared" si="0"/>
        <v>1.5067098826892795</v>
      </c>
      <c r="S7">
        <f t="shared" si="0"/>
        <v>96.605464143512691</v>
      </c>
      <c r="T7">
        <f t="shared" si="0"/>
        <v>0.79774114570881227</v>
      </c>
      <c r="U7">
        <f t="shared" si="0"/>
        <v>0.54968278995540198</v>
      </c>
    </row>
    <row r="8" spans="1:27">
      <c r="B8">
        <v>0.2797</v>
      </c>
      <c r="C8">
        <v>0.2324</v>
      </c>
      <c r="D8">
        <v>1.4352</v>
      </c>
      <c r="E8">
        <v>90.358999999999995</v>
      </c>
      <c r="F8">
        <v>0.77400000000000002</v>
      </c>
      <c r="G8">
        <v>0.50570000000000004</v>
      </c>
      <c r="H8">
        <v>93.585999999999999</v>
      </c>
      <c r="I8">
        <v>-11224</v>
      </c>
      <c r="J8">
        <v>26082</v>
      </c>
      <c r="K8">
        <v>104</v>
      </c>
      <c r="L8" t="s">
        <v>22</v>
      </c>
      <c r="M8">
        <v>2</v>
      </c>
      <c r="N8" s="1">
        <v>41249.599652777775</v>
      </c>
      <c r="P8">
        <v>0.2797</v>
      </c>
      <c r="Q8">
        <f t="shared" si="1"/>
        <v>0.24832774132883123</v>
      </c>
      <c r="R8">
        <f t="shared" si="0"/>
        <v>1.5335627123715088</v>
      </c>
      <c r="S8">
        <f t="shared" si="0"/>
        <v>96.551834676126774</v>
      </c>
      <c r="T8">
        <f t="shared" si="0"/>
        <v>0.82704678050135716</v>
      </c>
      <c r="U8">
        <f t="shared" si="0"/>
        <v>0.54035860064539576</v>
      </c>
    </row>
    <row r="9" spans="1:27">
      <c r="B9">
        <v>0.26400000000000001</v>
      </c>
      <c r="C9">
        <v>0.24840000000000001</v>
      </c>
      <c r="D9">
        <v>1.5133000000000001</v>
      </c>
      <c r="E9">
        <v>88.607900000000001</v>
      </c>
      <c r="F9">
        <v>0.7671</v>
      </c>
      <c r="G9">
        <v>0.63160000000000005</v>
      </c>
      <c r="H9">
        <v>92.032200000000003</v>
      </c>
      <c r="I9">
        <v>-12263</v>
      </c>
      <c r="J9">
        <v>25316</v>
      </c>
      <c r="K9">
        <v>104</v>
      </c>
      <c r="L9" t="s">
        <v>23</v>
      </c>
      <c r="M9">
        <v>3</v>
      </c>
      <c r="N9" s="1">
        <v>41249.603391203702</v>
      </c>
      <c r="P9">
        <v>0.26400000000000001</v>
      </c>
      <c r="Q9">
        <f t="shared" si="1"/>
        <v>0.26990553306342779</v>
      </c>
      <c r="R9">
        <f t="shared" si="0"/>
        <v>1.6443157938199893</v>
      </c>
      <c r="S9">
        <f t="shared" si="0"/>
        <v>96.279237049641324</v>
      </c>
      <c r="T9">
        <f t="shared" si="0"/>
        <v>0.83351261840964352</v>
      </c>
      <c r="U9">
        <f t="shared" si="0"/>
        <v>0.68628154059122792</v>
      </c>
    </row>
    <row r="10" spans="1:27">
      <c r="B10">
        <v>0.28060000000000002</v>
      </c>
      <c r="C10">
        <v>0.25779999999999997</v>
      </c>
      <c r="D10">
        <v>1.6043000000000001</v>
      </c>
      <c r="E10">
        <v>95.132499999999993</v>
      </c>
      <c r="F10">
        <v>0.87209999999999999</v>
      </c>
      <c r="G10">
        <v>0.64549999999999996</v>
      </c>
      <c r="H10">
        <v>98.7928</v>
      </c>
      <c r="I10">
        <v>-12466</v>
      </c>
      <c r="J10">
        <v>25524</v>
      </c>
      <c r="K10">
        <v>104</v>
      </c>
      <c r="L10" t="s">
        <v>24</v>
      </c>
      <c r="M10">
        <v>4</v>
      </c>
      <c r="N10" s="1">
        <v>41249.607175925928</v>
      </c>
      <c r="P10">
        <v>0.28060000000000002</v>
      </c>
      <c r="Q10">
        <f t="shared" si="1"/>
        <v>0.26095019070215641</v>
      </c>
      <c r="R10">
        <f t="shared" si="0"/>
        <v>1.6239037662663676</v>
      </c>
      <c r="S10">
        <f t="shared" si="0"/>
        <v>96.294972913005807</v>
      </c>
      <c r="T10">
        <f t="shared" si="0"/>
        <v>0.88275663813557259</v>
      </c>
      <c r="U10">
        <f t="shared" si="0"/>
        <v>0.65338769626936377</v>
      </c>
    </row>
    <row r="11" spans="1:27">
      <c r="B11">
        <v>0.2873</v>
      </c>
      <c r="C11">
        <v>0.27010000000000001</v>
      </c>
      <c r="D11">
        <v>1.6948000000000001</v>
      </c>
      <c r="E11">
        <v>95.361999999999995</v>
      </c>
      <c r="F11">
        <v>0.86609999999999998</v>
      </c>
      <c r="G11">
        <v>0.71050000000000002</v>
      </c>
      <c r="H11">
        <v>99.190799999999996</v>
      </c>
      <c r="I11">
        <v>-12820</v>
      </c>
      <c r="J11">
        <v>25137</v>
      </c>
      <c r="K11">
        <v>104</v>
      </c>
      <c r="L11" t="s">
        <v>25</v>
      </c>
      <c r="M11">
        <v>5</v>
      </c>
      <c r="N11" s="1">
        <v>41249.610995370371</v>
      </c>
      <c r="P11">
        <v>0.2873</v>
      </c>
      <c r="Q11">
        <f t="shared" si="1"/>
        <v>0.2723034797582034</v>
      </c>
      <c r="R11">
        <f t="shared" si="0"/>
        <v>1.7086262032365906</v>
      </c>
      <c r="S11">
        <f t="shared" si="0"/>
        <v>96.139964593490518</v>
      </c>
      <c r="T11">
        <f t="shared" si="0"/>
        <v>0.87316565649233602</v>
      </c>
      <c r="U11">
        <f t="shared" si="0"/>
        <v>0.71629626941208258</v>
      </c>
    </row>
    <row r="12" spans="1:27">
      <c r="B12">
        <v>0.27750000000000002</v>
      </c>
      <c r="C12">
        <v>0.26500000000000001</v>
      </c>
      <c r="D12">
        <v>1.6309</v>
      </c>
      <c r="E12">
        <v>96.170199999999994</v>
      </c>
      <c r="F12">
        <v>0.86670000000000003</v>
      </c>
      <c r="G12">
        <v>0.64410000000000001</v>
      </c>
      <c r="H12">
        <v>99.854299999999995</v>
      </c>
      <c r="I12">
        <v>-11706</v>
      </c>
      <c r="J12">
        <v>26134</v>
      </c>
      <c r="K12">
        <v>104</v>
      </c>
      <c r="L12" t="s">
        <v>26</v>
      </c>
      <c r="M12">
        <v>13</v>
      </c>
      <c r="N12" s="1">
        <v>41249.641238425924</v>
      </c>
      <c r="P12">
        <v>0.27750000000000002</v>
      </c>
      <c r="Q12">
        <f t="shared" si="1"/>
        <v>0.26538666837582359</v>
      </c>
      <c r="R12">
        <f t="shared" si="0"/>
        <v>1.6332796885061536</v>
      </c>
      <c r="S12">
        <f t="shared" si="0"/>
        <v>96.310524434100472</v>
      </c>
      <c r="T12">
        <f t="shared" si="0"/>
        <v>0.86796462445783518</v>
      </c>
      <c r="U12">
        <f t="shared" si="0"/>
        <v>0.64503982302214324</v>
      </c>
    </row>
    <row r="13" spans="1:27">
      <c r="B13">
        <v>0.27010000000000001</v>
      </c>
      <c r="C13">
        <v>0.23960000000000001</v>
      </c>
      <c r="D13">
        <v>1.5299</v>
      </c>
      <c r="E13">
        <v>95.1327</v>
      </c>
      <c r="F13">
        <v>0.82150000000000001</v>
      </c>
      <c r="G13">
        <v>0.61950000000000005</v>
      </c>
      <c r="H13">
        <v>98.613299999999995</v>
      </c>
      <c r="I13">
        <v>-11592</v>
      </c>
      <c r="J13">
        <v>26192</v>
      </c>
      <c r="K13">
        <v>104</v>
      </c>
      <c r="L13" t="s">
        <v>26</v>
      </c>
      <c r="M13">
        <v>14</v>
      </c>
      <c r="N13" s="1">
        <v>41249.64503472222</v>
      </c>
      <c r="P13">
        <v>0.27010000000000001</v>
      </c>
      <c r="Q13">
        <f t="shared" si="1"/>
        <v>0.24296925465429106</v>
      </c>
      <c r="R13">
        <f t="shared" si="0"/>
        <v>1.5514134503155255</v>
      </c>
      <c r="S13">
        <f t="shared" si="0"/>
        <v>96.470455810727358</v>
      </c>
      <c r="T13">
        <f t="shared" si="0"/>
        <v>0.83305193112896547</v>
      </c>
      <c r="U13">
        <f t="shared" si="0"/>
        <v>0.62821140758903726</v>
      </c>
    </row>
    <row r="14" spans="1:27">
      <c r="P14" s="4">
        <f t="shared" ref="P14:U14" si="2">AVERAGE(P4:P13)</f>
        <v>0.27904999999999996</v>
      </c>
      <c r="Q14" s="4">
        <f t="shared" si="2"/>
        <v>0.25850530886066603</v>
      </c>
      <c r="R14" s="4">
        <f t="shared" si="2"/>
        <v>1.5946056177442562</v>
      </c>
      <c r="S14" s="4">
        <f t="shared" si="2"/>
        <v>96.384804001833999</v>
      </c>
      <c r="T14" s="4">
        <f t="shared" si="2"/>
        <v>0.858766180279255</v>
      </c>
      <c r="U14" s="4">
        <f t="shared" si="2"/>
        <v>0.61969904116692731</v>
      </c>
      <c r="W14" s="4">
        <f>P14/0.253</f>
        <v>1.1029644268774701</v>
      </c>
      <c r="X14" s="4">
        <f>Q14/0.212</f>
        <v>1.2193646644371039</v>
      </c>
      <c r="Y14" s="4">
        <f>R14/1.317</f>
        <v>1.2107863460472712</v>
      </c>
      <c r="Z14" s="4">
        <f>T14/0.736</f>
        <v>1.1668018753794225</v>
      </c>
      <c r="AA14" s="4">
        <f>U14/0.488</f>
        <v>1.2698750843584576</v>
      </c>
    </row>
    <row r="15" spans="1:27">
      <c r="P15" s="4">
        <f t="shared" ref="P15:U15" si="3">STDEV(P4:P13)</f>
        <v>9.1392012780111085E-3</v>
      </c>
      <c r="Q15" s="4">
        <f t="shared" si="3"/>
        <v>1.3213149153008981E-2</v>
      </c>
      <c r="R15" s="4">
        <f t="shared" si="3"/>
        <v>6.7183236279231645E-2</v>
      </c>
      <c r="S15" s="4">
        <f t="shared" si="3"/>
        <v>0.1588514195189977</v>
      </c>
      <c r="T15" s="4">
        <f t="shared" si="3"/>
        <v>3.5800258546780803E-2</v>
      </c>
      <c r="U15" s="4">
        <f t="shared" si="3"/>
        <v>6.0875589757379479E-2</v>
      </c>
    </row>
    <row r="16" spans="1:27">
      <c r="A16" t="s">
        <v>15</v>
      </c>
      <c r="P16" s="5"/>
      <c r="Q16" s="5"/>
      <c r="R16" s="5"/>
      <c r="S16" s="5"/>
      <c r="T16" s="5"/>
      <c r="U16" s="5"/>
    </row>
    <row r="17" spans="1:27">
      <c r="B17">
        <v>0.23769999999999999</v>
      </c>
      <c r="C17">
        <v>0.22600000000000001</v>
      </c>
      <c r="D17">
        <v>1.3581000000000001</v>
      </c>
      <c r="E17">
        <v>97.510800000000003</v>
      </c>
      <c r="F17">
        <v>0.72460000000000002</v>
      </c>
      <c r="G17">
        <v>0.43719999999999998</v>
      </c>
      <c r="H17">
        <v>100.4944</v>
      </c>
      <c r="I17">
        <v>-10746</v>
      </c>
      <c r="J17">
        <v>26264</v>
      </c>
      <c r="K17">
        <v>110</v>
      </c>
      <c r="L17" t="s">
        <v>27</v>
      </c>
      <c r="M17">
        <v>4</v>
      </c>
      <c r="N17" s="1">
        <v>41249.502708333333</v>
      </c>
      <c r="P17" s="5">
        <v>0.23769999999999999</v>
      </c>
      <c r="Q17" s="5">
        <f t="shared" si="1"/>
        <v>0.22488815297170789</v>
      </c>
      <c r="R17" s="5">
        <f t="shared" si="0"/>
        <v>1.351418586508303</v>
      </c>
      <c r="S17" s="5">
        <f t="shared" si="0"/>
        <v>97.0310783486443</v>
      </c>
      <c r="T17" s="5">
        <f t="shared" si="0"/>
        <v>0.72103520196150239</v>
      </c>
      <c r="U17" s="5">
        <f t="shared" si="0"/>
        <v>0.43504911716473754</v>
      </c>
    </row>
    <row r="18" spans="1:27">
      <c r="B18">
        <v>0.25130000000000002</v>
      </c>
      <c r="C18">
        <v>0.22159999999999999</v>
      </c>
      <c r="D18">
        <v>1.1926000000000001</v>
      </c>
      <c r="E18">
        <v>96.860500000000002</v>
      </c>
      <c r="F18">
        <v>0.64</v>
      </c>
      <c r="G18">
        <v>0.45850000000000002</v>
      </c>
      <c r="H18">
        <v>99.624399999999994</v>
      </c>
      <c r="I18">
        <v>-10844</v>
      </c>
      <c r="J18">
        <v>26376</v>
      </c>
      <c r="K18">
        <v>110</v>
      </c>
      <c r="L18" t="s">
        <v>28</v>
      </c>
      <c r="M18">
        <v>5</v>
      </c>
      <c r="N18" s="1">
        <v>41249.506516203706</v>
      </c>
      <c r="P18" s="5">
        <v>0.25130000000000002</v>
      </c>
      <c r="Q18" s="5">
        <f t="shared" si="1"/>
        <v>0.22243546761636709</v>
      </c>
      <c r="R18" s="5">
        <f t="shared" si="0"/>
        <v>1.1970962936790586</v>
      </c>
      <c r="S18" s="5">
        <f t="shared" si="0"/>
        <v>97.225679652775824</v>
      </c>
      <c r="T18" s="5">
        <f t="shared" si="0"/>
        <v>0.642412902863154</v>
      </c>
      <c r="U18" s="5">
        <f t="shared" si="0"/>
        <v>0.46022861869180648</v>
      </c>
    </row>
    <row r="19" spans="1:27">
      <c r="B19">
        <v>0.24809999999999999</v>
      </c>
      <c r="C19">
        <v>0.2147</v>
      </c>
      <c r="D19">
        <v>1.276</v>
      </c>
      <c r="E19">
        <v>96.322299999999998</v>
      </c>
      <c r="F19">
        <v>0.71609999999999996</v>
      </c>
      <c r="G19">
        <v>0.44879999999999998</v>
      </c>
      <c r="H19">
        <v>99.225899999999996</v>
      </c>
      <c r="I19">
        <v>-10819</v>
      </c>
      <c r="J19">
        <v>26171</v>
      </c>
      <c r="K19">
        <v>110</v>
      </c>
      <c r="L19" t="s">
        <v>28</v>
      </c>
      <c r="M19">
        <v>6</v>
      </c>
      <c r="N19" s="1">
        <v>41249.510277777779</v>
      </c>
      <c r="P19" s="5">
        <v>0.24809999999999999</v>
      </c>
      <c r="Q19" s="5">
        <f t="shared" si="1"/>
        <v>0.2163749585541678</v>
      </c>
      <c r="R19" s="5">
        <f t="shared" si="0"/>
        <v>1.2859545743601219</v>
      </c>
      <c r="S19" s="5">
        <f t="shared" si="0"/>
        <v>97.073747882357324</v>
      </c>
      <c r="T19" s="5">
        <f t="shared" si="0"/>
        <v>0.72168657578313733</v>
      </c>
      <c r="U19" s="5">
        <f t="shared" si="0"/>
        <v>0.45230126408528415</v>
      </c>
    </row>
    <row r="20" spans="1:27">
      <c r="B20">
        <v>0.2235</v>
      </c>
      <c r="C20">
        <v>0.20150000000000001</v>
      </c>
      <c r="D20">
        <v>1.3104</v>
      </c>
      <c r="E20">
        <v>96.841300000000004</v>
      </c>
      <c r="F20">
        <v>0.68869999999999998</v>
      </c>
      <c r="G20">
        <v>0.45590000000000003</v>
      </c>
      <c r="H20">
        <v>99.721400000000003</v>
      </c>
      <c r="I20">
        <v>-10721</v>
      </c>
      <c r="J20">
        <v>26321</v>
      </c>
      <c r="K20">
        <v>104</v>
      </c>
      <c r="L20" t="s">
        <v>29</v>
      </c>
      <c r="M20">
        <v>6</v>
      </c>
      <c r="N20" s="1">
        <v>41249.61478009259</v>
      </c>
      <c r="P20" s="5">
        <v>0.2235</v>
      </c>
      <c r="Q20" s="5">
        <f t="shared" si="1"/>
        <v>0.20206294737137667</v>
      </c>
      <c r="R20" s="5">
        <f t="shared" ref="R20:R39" si="4">100*D20/$H20</f>
        <v>1.3140609738732107</v>
      </c>
      <c r="S20" s="5">
        <f t="shared" ref="S20:S39" si="5">100*E20/$H20</f>
        <v>97.111853624197025</v>
      </c>
      <c r="T20" s="5">
        <f t="shared" ref="T20:T39" si="6">100*F20/$H20</f>
        <v>0.69062407868321141</v>
      </c>
      <c r="U20" s="5">
        <f t="shared" ref="U20:U39" si="7">100*G20/$H20</f>
        <v>0.45717368588888646</v>
      </c>
    </row>
    <row r="21" spans="1:27">
      <c r="B21">
        <v>0.24790000000000001</v>
      </c>
      <c r="C21">
        <v>0.2238</v>
      </c>
      <c r="D21">
        <v>1.1412</v>
      </c>
      <c r="E21">
        <v>97.371600000000001</v>
      </c>
      <c r="F21">
        <v>0.64670000000000005</v>
      </c>
      <c r="G21">
        <v>0.45710000000000001</v>
      </c>
      <c r="H21">
        <v>100.08839999999999</v>
      </c>
      <c r="I21">
        <v>-10829</v>
      </c>
      <c r="J21">
        <v>26334</v>
      </c>
      <c r="K21">
        <v>104</v>
      </c>
      <c r="L21" t="s">
        <v>30</v>
      </c>
      <c r="M21">
        <v>7</v>
      </c>
      <c r="N21" s="1">
        <v>41249.618564814817</v>
      </c>
      <c r="P21" s="5">
        <v>0.24790000000000001</v>
      </c>
      <c r="Q21" s="5">
        <f t="shared" si="1"/>
        <v>0.22360233553538672</v>
      </c>
      <c r="R21" s="5">
        <f t="shared" si="4"/>
        <v>1.1401920702099346</v>
      </c>
      <c r="S21" s="5">
        <f t="shared" si="5"/>
        <v>97.285599530015475</v>
      </c>
      <c r="T21" s="5">
        <f t="shared" si="6"/>
        <v>0.64612882212124489</v>
      </c>
      <c r="U21" s="5">
        <f t="shared" si="7"/>
        <v>0.45669628048804861</v>
      </c>
    </row>
    <row r="22" spans="1:27">
      <c r="B22">
        <v>0.22259999999999999</v>
      </c>
      <c r="C22">
        <v>0.2281</v>
      </c>
      <c r="D22">
        <v>1.2944</v>
      </c>
      <c r="E22">
        <v>96.711699999999993</v>
      </c>
      <c r="F22">
        <v>0.70450000000000002</v>
      </c>
      <c r="G22">
        <v>0.44950000000000001</v>
      </c>
      <c r="H22">
        <v>99.610799999999998</v>
      </c>
      <c r="I22">
        <v>-10829</v>
      </c>
      <c r="J22">
        <v>26468</v>
      </c>
      <c r="K22">
        <v>104</v>
      </c>
      <c r="L22" t="s">
        <v>31</v>
      </c>
      <c r="M22">
        <v>8</v>
      </c>
      <c r="N22" s="1">
        <v>41249.622361111113</v>
      </c>
      <c r="P22" s="5">
        <v>0.22259999999999999</v>
      </c>
      <c r="Q22" s="5">
        <f t="shared" si="1"/>
        <v>0.22899123388226977</v>
      </c>
      <c r="R22" s="5">
        <f t="shared" si="4"/>
        <v>1.2994574885454189</v>
      </c>
      <c r="S22" s="5">
        <f t="shared" si="5"/>
        <v>97.089572616623897</v>
      </c>
      <c r="T22" s="5">
        <f t="shared" si="6"/>
        <v>0.70725262722516036</v>
      </c>
      <c r="U22" s="5">
        <f t="shared" si="7"/>
        <v>0.45125628947865093</v>
      </c>
    </row>
    <row r="23" spans="1:27">
      <c r="B23">
        <v>0.2157</v>
      </c>
      <c r="C23">
        <v>0.19600000000000001</v>
      </c>
      <c r="D23">
        <v>1.1685000000000001</v>
      </c>
      <c r="E23">
        <v>88.893600000000006</v>
      </c>
      <c r="F23">
        <v>0.66710000000000003</v>
      </c>
      <c r="G23">
        <v>0.4128</v>
      </c>
      <c r="H23">
        <v>91.553899999999999</v>
      </c>
      <c r="I23">
        <v>-10615</v>
      </c>
      <c r="J23">
        <v>26470</v>
      </c>
      <c r="K23">
        <v>104</v>
      </c>
      <c r="L23" t="s">
        <v>32</v>
      </c>
      <c r="M23">
        <v>9</v>
      </c>
      <c r="N23" s="1">
        <v>41249.626134259262</v>
      </c>
      <c r="P23" s="5">
        <v>0.2157</v>
      </c>
      <c r="Q23" s="5">
        <f t="shared" si="1"/>
        <v>0.2140815410375746</v>
      </c>
      <c r="R23" s="5">
        <f t="shared" si="4"/>
        <v>1.2762973505224793</v>
      </c>
      <c r="S23" s="5">
        <f t="shared" si="5"/>
        <v>97.094279981519094</v>
      </c>
      <c r="T23" s="5">
        <f t="shared" si="6"/>
        <v>0.72864181646003079</v>
      </c>
      <c r="U23" s="5">
        <f t="shared" si="7"/>
        <v>0.45088193949138161</v>
      </c>
    </row>
    <row r="24" spans="1:27">
      <c r="B24">
        <v>0.23849999999999999</v>
      </c>
      <c r="C24">
        <v>0.2286</v>
      </c>
      <c r="D24">
        <v>1.2121</v>
      </c>
      <c r="E24">
        <v>96.513900000000007</v>
      </c>
      <c r="F24">
        <v>0.66759999999999997</v>
      </c>
      <c r="G24">
        <v>0.46760000000000002</v>
      </c>
      <c r="H24">
        <v>99.328400000000002</v>
      </c>
      <c r="I24">
        <v>-10812</v>
      </c>
      <c r="J24">
        <v>26401</v>
      </c>
      <c r="K24">
        <v>104</v>
      </c>
      <c r="L24" t="s">
        <v>33</v>
      </c>
      <c r="M24">
        <v>10</v>
      </c>
      <c r="N24" s="1">
        <v>41249.629907407405</v>
      </c>
      <c r="P24" s="5">
        <v>0.23849999999999999</v>
      </c>
      <c r="Q24" s="5">
        <f t="shared" si="1"/>
        <v>0.23014565824074484</v>
      </c>
      <c r="R24" s="5">
        <f t="shared" si="4"/>
        <v>1.2202955046089536</v>
      </c>
      <c r="S24" s="5">
        <f t="shared" si="5"/>
        <v>97.166470012604663</v>
      </c>
      <c r="T24" s="5">
        <f t="shared" si="6"/>
        <v>0.67211391706702206</v>
      </c>
      <c r="U24" s="5">
        <f t="shared" si="7"/>
        <v>0.47076163514161112</v>
      </c>
    </row>
    <row r="25" spans="1:27">
      <c r="B25">
        <v>0.24049999999999999</v>
      </c>
      <c r="C25">
        <v>0.21260000000000001</v>
      </c>
      <c r="D25">
        <v>1.2289000000000001</v>
      </c>
      <c r="E25">
        <v>96.263000000000005</v>
      </c>
      <c r="F25">
        <v>0.67120000000000002</v>
      </c>
      <c r="G25">
        <v>0.43280000000000002</v>
      </c>
      <c r="H25">
        <v>99.049000000000007</v>
      </c>
      <c r="I25">
        <v>-10812</v>
      </c>
      <c r="J25">
        <v>26317</v>
      </c>
      <c r="K25">
        <v>104</v>
      </c>
      <c r="L25" t="s">
        <v>34</v>
      </c>
      <c r="M25">
        <v>11</v>
      </c>
      <c r="N25" s="1">
        <v>41249.633668981478</v>
      </c>
      <c r="P25" s="5">
        <v>0.24049999999999999</v>
      </c>
      <c r="Q25" s="5">
        <f t="shared" si="1"/>
        <v>0.21464123817504469</v>
      </c>
      <c r="R25" s="5">
        <f t="shared" si="4"/>
        <v>1.2406990479459663</v>
      </c>
      <c r="S25" s="5">
        <f t="shared" si="5"/>
        <v>97.187250754676981</v>
      </c>
      <c r="T25" s="5">
        <f t="shared" si="6"/>
        <v>0.67764439822714007</v>
      </c>
      <c r="U25" s="5">
        <f t="shared" si="7"/>
        <v>0.43695544629425837</v>
      </c>
    </row>
    <row r="26" spans="1:27">
      <c r="B26">
        <v>0.25790000000000002</v>
      </c>
      <c r="C26">
        <v>0.21609999999999999</v>
      </c>
      <c r="D26">
        <v>1.2468999999999999</v>
      </c>
      <c r="E26">
        <v>96.384500000000003</v>
      </c>
      <c r="F26">
        <v>0.64939999999999998</v>
      </c>
      <c r="G26">
        <v>0.47310000000000002</v>
      </c>
      <c r="H26">
        <v>99.227999999999994</v>
      </c>
      <c r="I26">
        <v>-10715</v>
      </c>
      <c r="J26">
        <v>26112</v>
      </c>
      <c r="K26">
        <v>104</v>
      </c>
      <c r="L26" t="s">
        <v>34</v>
      </c>
      <c r="M26">
        <v>12</v>
      </c>
      <c r="N26" s="1">
        <v>41249.637476851851</v>
      </c>
      <c r="P26" s="5">
        <v>0.25790000000000002</v>
      </c>
      <c r="Q26" s="5">
        <f t="shared" si="1"/>
        <v>0.21778127141532633</v>
      </c>
      <c r="R26" s="5">
        <f t="shared" si="4"/>
        <v>1.256600959406619</v>
      </c>
      <c r="S26" s="5">
        <f t="shared" si="5"/>
        <v>97.134377393477664</v>
      </c>
      <c r="T26" s="5">
        <f t="shared" si="6"/>
        <v>0.65445237231426612</v>
      </c>
      <c r="U26" s="5">
        <f t="shared" si="7"/>
        <v>0.47678074736969411</v>
      </c>
    </row>
    <row r="27" spans="1:27">
      <c r="P27" s="4">
        <f t="shared" ref="P27:U27" si="8">AVERAGE(P17:P26)</f>
        <v>0.23837000000000003</v>
      </c>
      <c r="Q27" s="4">
        <f t="shared" si="8"/>
        <v>0.21950048047999662</v>
      </c>
      <c r="R27" s="4">
        <f t="shared" si="8"/>
        <v>1.2582072849660066</v>
      </c>
      <c r="S27" s="4">
        <f t="shared" si="8"/>
        <v>97.139990979689216</v>
      </c>
      <c r="T27" s="4">
        <f t="shared" si="8"/>
        <v>0.68619927127058689</v>
      </c>
      <c r="U27" s="4">
        <f t="shared" si="8"/>
        <v>0.45480850240943588</v>
      </c>
      <c r="W27" s="4">
        <f>P27/0.253</f>
        <v>0.94217391304347831</v>
      </c>
      <c r="X27" s="4">
        <f>Q27/0.212</f>
        <v>1.0353796249056444</v>
      </c>
      <c r="Y27" s="4">
        <f>R27/1.317</f>
        <v>0.95535860665604155</v>
      </c>
      <c r="Z27" s="4">
        <f>T27/0.736</f>
        <v>0.93233596640025396</v>
      </c>
      <c r="AA27" s="4">
        <f>U27/0.488</f>
        <v>0.93198463608490956</v>
      </c>
    </row>
    <row r="28" spans="1:27">
      <c r="P28" s="4">
        <f t="shared" ref="P28:U28" si="9">STDEV(P17:P26)</f>
        <v>1.3835706623724643E-2</v>
      </c>
      <c r="Q28" s="4">
        <f t="shared" si="9"/>
        <v>8.3508473119976775E-3</v>
      </c>
      <c r="R28" s="4">
        <f t="shared" si="9"/>
        <v>6.1477447573021246E-2</v>
      </c>
      <c r="S28" s="4">
        <f t="shared" si="9"/>
        <v>7.6872089355472573E-2</v>
      </c>
      <c r="T28" s="4">
        <f t="shared" si="9"/>
        <v>3.255664945040531E-2</v>
      </c>
      <c r="U28" s="4">
        <f t="shared" si="9"/>
        <v>1.2992753223809116E-2</v>
      </c>
    </row>
    <row r="29" spans="1:27">
      <c r="A29" t="s">
        <v>36</v>
      </c>
      <c r="P29" s="5"/>
      <c r="Q29" s="5"/>
      <c r="R29" s="5"/>
      <c r="S29" s="5"/>
      <c r="T29" s="5"/>
      <c r="U29" s="5"/>
    </row>
    <row r="30" spans="1:27">
      <c r="B30">
        <v>0.23769999999999999</v>
      </c>
      <c r="C30">
        <v>0.2162</v>
      </c>
      <c r="D30">
        <v>1.2552000000000001</v>
      </c>
      <c r="E30">
        <v>96.889899999999997</v>
      </c>
      <c r="F30">
        <v>0.70709999999999995</v>
      </c>
      <c r="G30">
        <v>0.45779999999999998</v>
      </c>
      <c r="H30">
        <v>99.763800000000003</v>
      </c>
      <c r="I30">
        <v>-10480</v>
      </c>
      <c r="J30">
        <v>26589</v>
      </c>
      <c r="K30">
        <v>104</v>
      </c>
      <c r="L30" t="s">
        <v>35</v>
      </c>
      <c r="M30">
        <v>15</v>
      </c>
      <c r="N30" s="1">
        <v>41249.648819444446</v>
      </c>
      <c r="P30" s="5">
        <v>0.23769999999999999</v>
      </c>
      <c r="Q30" s="5">
        <f t="shared" si="1"/>
        <v>0.21671187344507728</v>
      </c>
      <c r="R30" s="5">
        <f t="shared" si="4"/>
        <v>1.2581718017958419</v>
      </c>
      <c r="S30" s="5">
        <f t="shared" si="5"/>
        <v>97.119295776624384</v>
      </c>
      <c r="T30" s="5">
        <f t="shared" si="6"/>
        <v>0.70877412448202648</v>
      </c>
      <c r="U30" s="5">
        <f t="shared" si="7"/>
        <v>0.45888388373337824</v>
      </c>
    </row>
    <row r="31" spans="1:27">
      <c r="B31">
        <v>0.23760000000000001</v>
      </c>
      <c r="C31">
        <v>0.2356</v>
      </c>
      <c r="D31">
        <v>1.2921</v>
      </c>
      <c r="E31">
        <v>97.031899999999993</v>
      </c>
      <c r="F31">
        <v>0.67930000000000001</v>
      </c>
      <c r="G31">
        <v>0.48</v>
      </c>
      <c r="H31">
        <v>99.956699999999998</v>
      </c>
      <c r="I31">
        <v>-10422</v>
      </c>
      <c r="J31">
        <v>26543</v>
      </c>
      <c r="K31">
        <v>104</v>
      </c>
      <c r="L31" t="s">
        <v>37</v>
      </c>
      <c r="M31">
        <v>16</v>
      </c>
      <c r="N31" s="1">
        <v>41249.652604166666</v>
      </c>
      <c r="P31" s="5">
        <v>0.23760000000000001</v>
      </c>
      <c r="Q31" s="5">
        <f t="shared" si="1"/>
        <v>0.23570205899154334</v>
      </c>
      <c r="R31" s="5">
        <f t="shared" si="4"/>
        <v>1.2926597216594786</v>
      </c>
      <c r="S31" s="5">
        <f t="shared" si="5"/>
        <v>97.073933012994615</v>
      </c>
      <c r="T31" s="5">
        <f t="shared" si="6"/>
        <v>0.67959426431644909</v>
      </c>
      <c r="U31" s="5">
        <f t="shared" si="7"/>
        <v>0.4802079300337046</v>
      </c>
    </row>
    <row r="32" spans="1:27">
      <c r="B32">
        <v>0.22689999999999999</v>
      </c>
      <c r="C32">
        <v>0.21790000000000001</v>
      </c>
      <c r="D32">
        <v>1.3136000000000001</v>
      </c>
      <c r="E32">
        <v>95.834800000000001</v>
      </c>
      <c r="F32">
        <v>0.7</v>
      </c>
      <c r="G32">
        <v>0.44350000000000001</v>
      </c>
      <c r="H32">
        <v>98.736900000000006</v>
      </c>
      <c r="I32">
        <v>-10466</v>
      </c>
      <c r="J32">
        <v>26561</v>
      </c>
      <c r="K32">
        <v>104</v>
      </c>
      <c r="L32" t="s">
        <v>38</v>
      </c>
      <c r="M32">
        <v>17</v>
      </c>
      <c r="N32" s="1">
        <v>41249.656412037039</v>
      </c>
      <c r="P32" s="5">
        <v>0.22689999999999999</v>
      </c>
      <c r="Q32" s="5">
        <f t="shared" si="1"/>
        <v>0.22068750386127173</v>
      </c>
      <c r="R32" s="5">
        <f t="shared" si="4"/>
        <v>1.3304043371829579</v>
      </c>
      <c r="S32" s="5">
        <f t="shared" si="5"/>
        <v>97.060774644535115</v>
      </c>
      <c r="T32" s="5">
        <f t="shared" si="6"/>
        <v>0.70895480818214873</v>
      </c>
      <c r="U32" s="5">
        <f t="shared" si="7"/>
        <v>0.44917351061254707</v>
      </c>
    </row>
    <row r="33" spans="2:27">
      <c r="B33">
        <v>0.2321</v>
      </c>
      <c r="C33">
        <v>0.22309999999999999</v>
      </c>
      <c r="D33">
        <v>1.2957000000000001</v>
      </c>
      <c r="E33">
        <v>97.043099999999995</v>
      </c>
      <c r="F33">
        <v>0.71750000000000003</v>
      </c>
      <c r="G33">
        <v>0.44180000000000003</v>
      </c>
      <c r="H33">
        <v>99.953299999999999</v>
      </c>
      <c r="I33">
        <v>-10535</v>
      </c>
      <c r="J33">
        <v>26561</v>
      </c>
      <c r="K33">
        <v>104</v>
      </c>
      <c r="L33" t="s">
        <v>39</v>
      </c>
      <c r="M33">
        <v>18</v>
      </c>
      <c r="N33" s="1">
        <v>41249.660231481481</v>
      </c>
      <c r="P33" s="5">
        <v>0.2321</v>
      </c>
      <c r="Q33" s="5">
        <f t="shared" si="1"/>
        <v>0.22320423637838871</v>
      </c>
      <c r="R33" s="5">
        <f t="shared" si="4"/>
        <v>1.2963053746099429</v>
      </c>
      <c r="S33" s="5">
        <f t="shared" si="5"/>
        <v>97.088440301620849</v>
      </c>
      <c r="T33" s="5">
        <f t="shared" si="6"/>
        <v>0.71783522905196728</v>
      </c>
      <c r="U33" s="5">
        <f t="shared" si="7"/>
        <v>0.44200641699673748</v>
      </c>
    </row>
    <row r="34" spans="2:27">
      <c r="B34">
        <v>0.24399999999999999</v>
      </c>
      <c r="C34">
        <v>0.21110000000000001</v>
      </c>
      <c r="D34">
        <v>1.2555000000000001</v>
      </c>
      <c r="E34">
        <v>96.034400000000005</v>
      </c>
      <c r="F34">
        <v>0.66369999999999996</v>
      </c>
      <c r="G34">
        <v>0.46750000000000003</v>
      </c>
      <c r="H34">
        <v>98.876199999999997</v>
      </c>
      <c r="I34">
        <v>-10543</v>
      </c>
      <c r="J34">
        <v>26639</v>
      </c>
      <c r="K34">
        <v>104</v>
      </c>
      <c r="L34" t="s">
        <v>40</v>
      </c>
      <c r="M34">
        <v>19</v>
      </c>
      <c r="N34" s="1">
        <v>41249.664085648146</v>
      </c>
      <c r="P34" s="5">
        <v>0.24399999999999999</v>
      </c>
      <c r="Q34" s="5">
        <f t="shared" si="1"/>
        <v>0.21349930519174481</v>
      </c>
      <c r="R34" s="5">
        <f t="shared" si="4"/>
        <v>1.2697696715690936</v>
      </c>
      <c r="S34" s="5">
        <f t="shared" si="5"/>
        <v>97.125900874022264</v>
      </c>
      <c r="T34" s="5">
        <f t="shared" si="6"/>
        <v>0.67124343370801054</v>
      </c>
      <c r="U34" s="5">
        <f t="shared" si="7"/>
        <v>0.47281347786423833</v>
      </c>
    </row>
    <row r="35" spans="2:27">
      <c r="B35">
        <v>0.2366</v>
      </c>
      <c r="C35">
        <v>0.2278</v>
      </c>
      <c r="D35">
        <v>1.2828999999999999</v>
      </c>
      <c r="E35">
        <v>96.864599999999996</v>
      </c>
      <c r="F35">
        <v>0.67320000000000002</v>
      </c>
      <c r="G35">
        <v>0.44700000000000001</v>
      </c>
      <c r="H35">
        <v>99.732100000000003</v>
      </c>
      <c r="I35">
        <v>-10584</v>
      </c>
      <c r="J35">
        <v>26611</v>
      </c>
      <c r="K35">
        <v>104</v>
      </c>
      <c r="L35" t="s">
        <v>41</v>
      </c>
      <c r="M35">
        <v>20</v>
      </c>
      <c r="N35" s="1">
        <v>41249.667916666665</v>
      </c>
      <c r="P35" s="5">
        <v>0.2366</v>
      </c>
      <c r="Q35" s="5">
        <f t="shared" si="1"/>
        <v>0.22841191552168258</v>
      </c>
      <c r="R35" s="5">
        <f t="shared" si="4"/>
        <v>1.2863461212588523</v>
      </c>
      <c r="S35" s="5">
        <f t="shared" si="5"/>
        <v>97.124797332052552</v>
      </c>
      <c r="T35" s="5">
        <f t="shared" si="6"/>
        <v>0.67500834736258442</v>
      </c>
      <c r="U35" s="5">
        <f t="shared" si="7"/>
        <v>0.44820072975501368</v>
      </c>
    </row>
    <row r="36" spans="2:27">
      <c r="B36">
        <v>0.2485</v>
      </c>
      <c r="C36">
        <v>0.21460000000000001</v>
      </c>
      <c r="D36">
        <v>1.2496</v>
      </c>
      <c r="E36">
        <v>97.436199999999999</v>
      </c>
      <c r="F36">
        <v>0.68459999999999999</v>
      </c>
      <c r="G36">
        <v>0.45900000000000002</v>
      </c>
      <c r="H36">
        <v>100.2925</v>
      </c>
      <c r="I36">
        <v>-10449</v>
      </c>
      <c r="J36">
        <v>26521</v>
      </c>
      <c r="K36">
        <v>104</v>
      </c>
      <c r="L36" t="s">
        <v>42</v>
      </c>
      <c r="M36">
        <v>21</v>
      </c>
      <c r="N36" s="1">
        <v>41249.671724537038</v>
      </c>
      <c r="P36" s="5">
        <v>0.2485</v>
      </c>
      <c r="Q36" s="5">
        <f t="shared" si="1"/>
        <v>0.21397412568237903</v>
      </c>
      <c r="R36" s="5">
        <f t="shared" si="4"/>
        <v>1.2459555799287085</v>
      </c>
      <c r="S36" s="5">
        <f t="shared" si="5"/>
        <v>97.152030311339331</v>
      </c>
      <c r="T36" s="5">
        <f t="shared" si="6"/>
        <v>0.68260338509858653</v>
      </c>
      <c r="U36" s="5">
        <f t="shared" si="7"/>
        <v>0.45766134057880697</v>
      </c>
    </row>
    <row r="37" spans="2:27">
      <c r="B37">
        <v>0.2445</v>
      </c>
      <c r="C37">
        <v>0.2185</v>
      </c>
      <c r="D37">
        <v>1.2346999999999999</v>
      </c>
      <c r="E37">
        <v>96.663200000000003</v>
      </c>
      <c r="F37">
        <v>0.71609999999999996</v>
      </c>
      <c r="G37">
        <v>0.4556</v>
      </c>
      <c r="H37">
        <v>99.532600000000002</v>
      </c>
      <c r="I37">
        <v>-10702</v>
      </c>
      <c r="J37">
        <v>26483</v>
      </c>
      <c r="K37">
        <v>104</v>
      </c>
      <c r="L37" t="s">
        <v>43</v>
      </c>
      <c r="M37">
        <v>22</v>
      </c>
      <c r="N37" s="1">
        <v>41249.675532407404</v>
      </c>
      <c r="P37" s="5">
        <v>0.2445</v>
      </c>
      <c r="Q37" s="5">
        <f t="shared" si="1"/>
        <v>0.2195260648270014</v>
      </c>
      <c r="R37" s="5">
        <f t="shared" si="4"/>
        <v>1.2404980880636092</v>
      </c>
      <c r="S37" s="5">
        <f t="shared" si="5"/>
        <v>97.117125444326774</v>
      </c>
      <c r="T37" s="5">
        <f t="shared" si="6"/>
        <v>0.71946276898222283</v>
      </c>
      <c r="U37" s="5">
        <f t="shared" si="7"/>
        <v>0.45773947430289175</v>
      </c>
    </row>
    <row r="38" spans="2:27">
      <c r="B38">
        <v>0.22989999999999999</v>
      </c>
      <c r="C38">
        <v>0.2291</v>
      </c>
      <c r="D38">
        <v>1.3439000000000001</v>
      </c>
      <c r="E38">
        <v>96.478300000000004</v>
      </c>
      <c r="F38">
        <v>0.71199999999999997</v>
      </c>
      <c r="G38">
        <v>0.4844</v>
      </c>
      <c r="H38">
        <v>99.477500000000006</v>
      </c>
      <c r="I38">
        <v>-10416</v>
      </c>
      <c r="J38">
        <v>26472</v>
      </c>
      <c r="K38">
        <v>104</v>
      </c>
      <c r="L38" t="s">
        <v>44</v>
      </c>
      <c r="M38">
        <v>23</v>
      </c>
      <c r="N38" s="1">
        <v>41249.679282407407</v>
      </c>
      <c r="P38" s="5">
        <v>0.22989999999999999</v>
      </c>
      <c r="Q38" s="5">
        <f t="shared" si="1"/>
        <v>0.23030333492498303</v>
      </c>
      <c r="R38" s="5">
        <f t="shared" si="4"/>
        <v>1.3509587595184842</v>
      </c>
      <c r="S38" s="5">
        <f t="shared" si="5"/>
        <v>96.9850468698952</v>
      </c>
      <c r="T38" s="5">
        <f t="shared" si="6"/>
        <v>0.71573974014224317</v>
      </c>
      <c r="U38" s="5">
        <f t="shared" si="7"/>
        <v>0.48694428388329014</v>
      </c>
    </row>
    <row r="39" spans="2:27">
      <c r="B39">
        <v>0.23960000000000001</v>
      </c>
      <c r="C39">
        <v>0.22459999999999999</v>
      </c>
      <c r="D39">
        <v>1.2646999999999999</v>
      </c>
      <c r="E39">
        <v>96.745599999999996</v>
      </c>
      <c r="F39">
        <v>0.66300000000000003</v>
      </c>
      <c r="G39">
        <v>0.49809999999999999</v>
      </c>
      <c r="H39">
        <v>99.635599999999997</v>
      </c>
      <c r="I39">
        <v>-10492</v>
      </c>
      <c r="J39">
        <v>26489</v>
      </c>
      <c r="K39">
        <v>104</v>
      </c>
      <c r="L39" t="s">
        <v>45</v>
      </c>
      <c r="M39">
        <v>24</v>
      </c>
      <c r="N39" s="1">
        <v>41249.68309027778</v>
      </c>
      <c r="P39" s="5">
        <v>0.23960000000000001</v>
      </c>
      <c r="Q39" s="5">
        <f t="shared" si="1"/>
        <v>0.22542143571173356</v>
      </c>
      <c r="R39" s="5">
        <f t="shared" si="4"/>
        <v>1.2693254218371748</v>
      </c>
      <c r="S39" s="5">
        <f t="shared" si="5"/>
        <v>97.099430324101021</v>
      </c>
      <c r="T39" s="5">
        <f t="shared" si="6"/>
        <v>0.66542480800035331</v>
      </c>
      <c r="U39" s="5">
        <f t="shared" si="7"/>
        <v>0.49992171472847058</v>
      </c>
    </row>
    <row r="40" spans="2:27">
      <c r="P40" s="4">
        <f>AVERAGE(P30:P39)</f>
        <v>0.23773999999999992</v>
      </c>
      <c r="Q40" s="4">
        <f>AVERAGE(Q30:Q39)</f>
        <v>0.2227441854535806</v>
      </c>
      <c r="R40" s="4">
        <f t="shared" ref="R40" si="10">AVERAGE(R30:R39)</f>
        <v>1.2840394877424142</v>
      </c>
      <c r="S40" s="4">
        <f t="shared" ref="S40" si="11">AVERAGE(S30:S39)</f>
        <v>97.094677489151223</v>
      </c>
      <c r="T40" s="4">
        <f t="shared" ref="T40" si="12">AVERAGE(T30:T39)</f>
        <v>0.69446409093265915</v>
      </c>
      <c r="U40" s="4">
        <f t="shared" ref="U40" si="13">AVERAGE(U30:U39)</f>
        <v>0.46535527624890782</v>
      </c>
      <c r="W40" s="4">
        <f>P40/0.253</f>
        <v>0.93968379446640282</v>
      </c>
      <c r="X40" s="4">
        <f>Q40/0.212</f>
        <v>1.0506801200640594</v>
      </c>
      <c r="Y40" s="4">
        <f>R40/1.317</f>
        <v>0.97497303549158254</v>
      </c>
      <c r="Z40" s="4">
        <f>T40/0.736</f>
        <v>0.943565340941113</v>
      </c>
      <c r="AA40" s="4">
        <f>U40/0.488</f>
        <v>0.95359687755923739</v>
      </c>
    </row>
    <row r="41" spans="2:27">
      <c r="P41" s="4">
        <f>STDEV(P30:P39)</f>
        <v>6.8005228557156639E-3</v>
      </c>
      <c r="Q41" s="4">
        <f>STDEV(Q30:Q39)</f>
        <v>7.2870241939836065E-3</v>
      </c>
      <c r="R41" s="4">
        <f t="shared" ref="R41:U41" si="14">STDEV(R30:R39)</f>
        <v>3.5423587960506618E-2</v>
      </c>
      <c r="S41" s="4">
        <f t="shared" si="14"/>
        <v>4.7071485202715896E-2</v>
      </c>
      <c r="T41" s="4">
        <f t="shared" si="14"/>
        <v>2.1502837323390228E-2</v>
      </c>
      <c r="U41" s="4">
        <f t="shared" si="14"/>
        <v>1.8848882239038762E-2</v>
      </c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Broadbeam</vt:lpstr>
    </vt:vector>
  </TitlesOfParts>
  <Company>University of Cambridge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 Pickering</dc:creator>
  <cp:lastModifiedBy>Ed Pickering</cp:lastModifiedBy>
  <dcterms:created xsi:type="dcterms:W3CDTF">2012-12-09T21:33:04Z</dcterms:created>
  <dcterms:modified xsi:type="dcterms:W3CDTF">2014-03-17T14:59:36Z</dcterms:modified>
</cp:coreProperties>
</file>