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09"/>
  <workbookPr/>
  <mc:AlternateContent xmlns:mc="http://schemas.openxmlformats.org/markup-compatibility/2006">
    <mc:Choice Requires="x15">
      <x15ac:absPath xmlns:x15ac="http://schemas.microsoft.com/office/spreadsheetml/2010/11/ac" url="/Users/wilberthsolano/Dropbox/Espana AM/Freno electromagnetico_groove rail/"/>
    </mc:Choice>
  </mc:AlternateContent>
  <bookViews>
    <workbookView xWindow="600" yWindow="460" windowWidth="50320" windowHeight="2048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U52" i="1" l="1"/>
  <c r="AU51" i="1"/>
  <c r="AU50" i="1"/>
  <c r="AU49" i="1"/>
  <c r="AT47" i="1"/>
  <c r="AU47" i="1"/>
  <c r="AT4" i="1"/>
  <c r="AU4" i="1"/>
  <c r="AT5" i="1"/>
  <c r="AU5" i="1"/>
  <c r="AT6" i="1"/>
  <c r="AU6" i="1"/>
  <c r="AT7" i="1"/>
  <c r="AU7" i="1"/>
  <c r="AT8" i="1"/>
  <c r="AU8" i="1"/>
  <c r="AT9" i="1"/>
  <c r="AU9" i="1"/>
  <c r="AT10" i="1"/>
  <c r="AU10" i="1"/>
  <c r="AT11" i="1"/>
  <c r="AU11" i="1"/>
  <c r="AT12" i="1"/>
  <c r="AU12" i="1"/>
  <c r="AT13" i="1"/>
  <c r="AU13" i="1"/>
  <c r="AT14" i="1"/>
  <c r="AU14" i="1"/>
  <c r="AT17" i="1"/>
  <c r="AU17" i="1"/>
  <c r="AT18" i="1"/>
  <c r="AU18" i="1"/>
  <c r="AT19" i="1"/>
  <c r="AU19" i="1"/>
  <c r="AT20" i="1"/>
  <c r="AU20" i="1"/>
  <c r="AT3" i="1"/>
  <c r="AU3" i="1"/>
  <c r="AT15" i="1"/>
  <c r="AU15" i="1"/>
  <c r="AT16" i="1"/>
  <c r="AU16" i="1"/>
  <c r="AU23" i="1"/>
  <c r="AU24" i="1"/>
  <c r="AU25" i="1"/>
  <c r="AU22" i="1"/>
  <c r="AT30" i="1"/>
  <c r="AU30" i="1"/>
  <c r="AT31" i="1"/>
  <c r="AU31" i="1"/>
  <c r="AT32" i="1"/>
  <c r="AU32" i="1"/>
  <c r="AT33" i="1"/>
  <c r="AU33" i="1"/>
  <c r="AT34" i="1"/>
  <c r="AU34" i="1"/>
  <c r="AT35" i="1"/>
  <c r="AU35" i="1"/>
  <c r="AT36" i="1"/>
  <c r="AU36" i="1"/>
  <c r="AT37" i="1"/>
  <c r="AU37" i="1"/>
  <c r="AT38" i="1"/>
  <c r="AU38" i="1"/>
  <c r="AT39" i="1"/>
  <c r="AU39" i="1"/>
  <c r="AT40" i="1"/>
  <c r="AU40" i="1"/>
  <c r="AT41" i="1"/>
  <c r="AU41" i="1"/>
  <c r="AT42" i="1"/>
  <c r="AU42" i="1"/>
  <c r="AT43" i="1"/>
  <c r="AU43" i="1"/>
  <c r="AT44" i="1"/>
  <c r="AU44" i="1"/>
  <c r="AT45" i="1"/>
  <c r="AU45" i="1"/>
  <c r="AT46" i="1"/>
  <c r="AU46" i="1"/>
  <c r="AT29" i="1"/>
  <c r="AU29" i="1"/>
  <c r="AN29" i="1"/>
  <c r="AO29" i="1"/>
  <c r="AN30" i="1"/>
  <c r="AO30" i="1"/>
  <c r="AN31" i="1"/>
  <c r="AO31" i="1"/>
  <c r="AN32" i="1"/>
  <c r="AO32" i="1"/>
  <c r="AN33" i="1"/>
  <c r="AO33" i="1"/>
  <c r="AN34" i="1"/>
  <c r="AO34" i="1"/>
  <c r="AN35" i="1"/>
  <c r="AO35" i="1"/>
  <c r="AN36" i="1"/>
  <c r="AO36" i="1"/>
  <c r="AN37" i="1"/>
  <c r="AO37" i="1"/>
  <c r="AN38" i="1"/>
  <c r="AO38" i="1"/>
  <c r="AN39" i="1"/>
  <c r="AO39" i="1"/>
  <c r="AN40" i="1"/>
  <c r="AO40" i="1"/>
  <c r="AN41" i="1"/>
  <c r="AO41" i="1"/>
  <c r="AN42" i="1"/>
  <c r="AO42" i="1"/>
  <c r="AN43" i="1"/>
  <c r="AO43" i="1"/>
  <c r="AN44" i="1"/>
  <c r="AO44" i="1"/>
  <c r="AO47" i="1"/>
  <c r="AO48" i="1"/>
  <c r="AO49" i="1"/>
  <c r="AO46" i="1"/>
  <c r="AN3" i="1"/>
  <c r="AO3" i="1"/>
  <c r="AN4" i="1"/>
  <c r="AO4" i="1"/>
  <c r="AN5" i="1"/>
  <c r="AO5" i="1"/>
  <c r="AN6" i="1"/>
  <c r="AO6" i="1"/>
  <c r="AN7" i="1"/>
  <c r="AO7" i="1"/>
  <c r="AN8" i="1"/>
  <c r="AO8" i="1"/>
  <c r="AN9" i="1"/>
  <c r="AO9" i="1"/>
  <c r="AN10" i="1"/>
  <c r="AO10" i="1"/>
  <c r="AN11" i="1"/>
  <c r="AO11" i="1"/>
  <c r="AN12" i="1"/>
  <c r="AO12" i="1"/>
  <c r="AN13" i="1"/>
  <c r="AO13" i="1"/>
  <c r="AN14" i="1"/>
  <c r="AO14" i="1"/>
  <c r="AN15" i="1"/>
  <c r="AO15" i="1"/>
  <c r="AN16" i="1"/>
  <c r="AO16" i="1"/>
  <c r="AN17" i="1"/>
  <c r="AO17" i="1"/>
  <c r="AO21" i="1"/>
  <c r="AO22" i="1"/>
  <c r="AO23" i="1"/>
  <c r="AO20" i="1"/>
  <c r="AH3" i="1"/>
  <c r="AI3" i="1"/>
  <c r="AH4" i="1"/>
  <c r="AI4" i="1"/>
  <c r="AH5" i="1"/>
  <c r="AI5" i="1"/>
  <c r="AH6" i="1"/>
  <c r="AI6" i="1"/>
  <c r="AH7" i="1"/>
  <c r="AI7" i="1"/>
  <c r="AH8" i="1"/>
  <c r="AI8" i="1"/>
  <c r="AH9" i="1"/>
  <c r="AI9" i="1"/>
  <c r="AH10" i="1"/>
  <c r="AI10" i="1"/>
  <c r="AH11" i="1"/>
  <c r="AI11" i="1"/>
  <c r="AH12" i="1"/>
  <c r="AI12" i="1"/>
  <c r="AH13" i="1"/>
  <c r="AI13" i="1"/>
  <c r="AH14" i="1"/>
  <c r="AI14" i="1"/>
  <c r="AH15" i="1"/>
  <c r="AI15" i="1"/>
  <c r="AH16" i="1"/>
  <c r="AI16" i="1"/>
  <c r="AH17" i="1"/>
  <c r="AI17" i="1"/>
  <c r="AH18" i="1"/>
  <c r="AI18" i="1"/>
  <c r="AH19" i="1"/>
  <c r="AI19" i="1"/>
  <c r="AH20" i="1"/>
  <c r="AI20" i="1"/>
  <c r="AH21" i="1"/>
  <c r="AI21" i="1"/>
  <c r="AI24" i="1"/>
  <c r="AI25" i="1"/>
  <c r="AI23" i="1"/>
  <c r="AH30" i="1"/>
  <c r="AI30" i="1"/>
  <c r="AH31" i="1"/>
  <c r="AI31" i="1"/>
  <c r="AH32" i="1"/>
  <c r="AI32" i="1"/>
  <c r="AH33" i="1"/>
  <c r="AI33" i="1"/>
  <c r="AH34" i="1"/>
  <c r="AI34" i="1"/>
  <c r="AH35" i="1"/>
  <c r="AI35" i="1"/>
  <c r="AH36" i="1"/>
  <c r="AI36" i="1"/>
  <c r="AH37" i="1"/>
  <c r="AI37" i="1"/>
  <c r="AH38" i="1"/>
  <c r="AI38" i="1"/>
  <c r="AH39" i="1"/>
  <c r="AI39" i="1"/>
  <c r="AH40" i="1"/>
  <c r="AI40" i="1"/>
  <c r="AH41" i="1"/>
  <c r="AI41" i="1"/>
  <c r="AH42" i="1"/>
  <c r="AI42" i="1"/>
  <c r="AH43" i="1"/>
  <c r="AI43" i="1"/>
  <c r="AH44" i="1"/>
  <c r="AI44" i="1"/>
  <c r="AI47" i="1"/>
  <c r="AI48" i="1"/>
  <c r="AI49" i="1"/>
  <c r="AI46" i="1"/>
  <c r="AI26" i="1"/>
  <c r="AB29" i="1"/>
  <c r="AC29" i="1"/>
  <c r="AB30" i="1"/>
  <c r="AC30" i="1"/>
  <c r="AB31" i="1"/>
  <c r="AC31" i="1"/>
  <c r="AB32" i="1"/>
  <c r="AC32" i="1"/>
  <c r="AB33" i="1"/>
  <c r="AC33" i="1"/>
  <c r="AB34" i="1"/>
  <c r="AC34" i="1"/>
  <c r="AB35" i="1"/>
  <c r="AC35" i="1"/>
  <c r="AB36" i="1"/>
  <c r="AC36" i="1"/>
  <c r="AB37" i="1"/>
  <c r="AC37" i="1"/>
  <c r="AB38" i="1"/>
  <c r="AC38" i="1"/>
  <c r="AB39" i="1"/>
  <c r="AC39" i="1"/>
  <c r="AB40" i="1"/>
  <c r="AC40" i="1"/>
  <c r="AB41" i="1"/>
  <c r="AC41" i="1"/>
  <c r="AB42" i="1"/>
  <c r="AC42" i="1"/>
  <c r="AC47" i="1"/>
  <c r="AC48" i="1"/>
  <c r="AC46" i="1"/>
  <c r="AC49" i="1"/>
  <c r="AB3" i="1"/>
  <c r="AC3" i="1"/>
  <c r="AB4" i="1"/>
  <c r="AC4" i="1"/>
  <c r="AB5" i="1"/>
  <c r="AC5" i="1"/>
  <c r="AB6" i="1"/>
  <c r="AC6" i="1"/>
  <c r="AB7" i="1"/>
  <c r="AC7" i="1"/>
  <c r="AB8" i="1"/>
  <c r="AC8" i="1"/>
  <c r="AB9" i="1"/>
  <c r="AC9" i="1"/>
  <c r="AB10" i="1"/>
  <c r="AC10" i="1"/>
  <c r="AB11" i="1"/>
  <c r="AC11" i="1"/>
  <c r="AB12" i="1"/>
  <c r="AC12" i="1"/>
  <c r="AB13" i="1"/>
  <c r="AC13" i="1"/>
  <c r="AB14" i="1"/>
  <c r="AC14" i="1"/>
  <c r="AB15" i="1"/>
  <c r="AC15" i="1"/>
  <c r="AB16" i="1"/>
  <c r="AC16" i="1"/>
  <c r="AB17" i="1"/>
  <c r="AC17" i="1"/>
  <c r="AC20" i="1"/>
  <c r="AC21" i="1"/>
  <c r="AC22" i="1"/>
  <c r="AC19" i="1"/>
  <c r="V3" i="1"/>
  <c r="W3" i="1"/>
  <c r="V29" i="1"/>
  <c r="W29" i="1"/>
  <c r="V30" i="1"/>
  <c r="W30" i="1"/>
  <c r="V31" i="1"/>
  <c r="W31" i="1"/>
  <c r="V32" i="1"/>
  <c r="W32" i="1"/>
  <c r="V33" i="1"/>
  <c r="W33" i="1"/>
  <c r="V34" i="1"/>
  <c r="W34" i="1"/>
  <c r="V35" i="1"/>
  <c r="W35" i="1"/>
  <c r="V36" i="1"/>
  <c r="W36" i="1"/>
  <c r="V37" i="1"/>
  <c r="W37" i="1"/>
  <c r="V38" i="1"/>
  <c r="W38" i="1"/>
  <c r="V39" i="1"/>
  <c r="W39" i="1"/>
  <c r="V40" i="1"/>
  <c r="W40" i="1"/>
  <c r="V41" i="1"/>
  <c r="W41" i="1"/>
  <c r="V42" i="1"/>
  <c r="W42" i="1"/>
  <c r="V43" i="1"/>
  <c r="W43" i="1"/>
  <c r="W48" i="1"/>
  <c r="W49" i="1"/>
  <c r="W50" i="1"/>
  <c r="W47" i="1"/>
  <c r="V4" i="1"/>
  <c r="W4" i="1"/>
  <c r="V5" i="1"/>
  <c r="W5" i="1"/>
  <c r="V6" i="1"/>
  <c r="W6" i="1"/>
  <c r="V7" i="1"/>
  <c r="W7" i="1"/>
  <c r="V8" i="1"/>
  <c r="W8" i="1"/>
  <c r="V9" i="1"/>
  <c r="W9" i="1"/>
  <c r="V10" i="1"/>
  <c r="W10" i="1"/>
  <c r="V11" i="1"/>
  <c r="W11" i="1"/>
  <c r="V12" i="1"/>
  <c r="W12" i="1"/>
  <c r="V13" i="1"/>
  <c r="W13" i="1"/>
  <c r="V14" i="1"/>
  <c r="W14" i="1"/>
  <c r="V15" i="1"/>
  <c r="W15" i="1"/>
  <c r="V16" i="1"/>
  <c r="W16" i="1"/>
  <c r="V17" i="1"/>
  <c r="W17" i="1"/>
  <c r="V18" i="1"/>
  <c r="W18" i="1"/>
  <c r="W21" i="1"/>
  <c r="W22" i="1"/>
  <c r="W23" i="1"/>
  <c r="W20" i="1"/>
  <c r="P29" i="1"/>
  <c r="Q29" i="1"/>
  <c r="P30" i="1"/>
  <c r="Q30" i="1"/>
  <c r="P31" i="1"/>
  <c r="Q31" i="1"/>
  <c r="P32" i="1"/>
  <c r="Q32" i="1"/>
  <c r="P33" i="1"/>
  <c r="Q33" i="1"/>
  <c r="P34" i="1"/>
  <c r="Q34" i="1"/>
  <c r="P35" i="1"/>
  <c r="Q35" i="1"/>
  <c r="P36" i="1"/>
  <c r="Q36" i="1"/>
  <c r="P37" i="1"/>
  <c r="Q37" i="1"/>
  <c r="P38" i="1"/>
  <c r="Q38" i="1"/>
  <c r="P39" i="1"/>
  <c r="Q39" i="1"/>
  <c r="P40" i="1"/>
  <c r="Q40" i="1"/>
  <c r="P41" i="1"/>
  <c r="Q41" i="1"/>
  <c r="P42" i="1"/>
  <c r="Q42" i="1"/>
  <c r="P43" i="1"/>
  <c r="Q43" i="1"/>
  <c r="P44" i="1"/>
  <c r="Q44" i="1"/>
  <c r="P45" i="1"/>
  <c r="Q45" i="1"/>
  <c r="Q48" i="1"/>
  <c r="Q49" i="1"/>
  <c r="Q50" i="1"/>
  <c r="Q47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1" i="1"/>
  <c r="E41" i="1"/>
  <c r="D42" i="1"/>
  <c r="E42" i="1"/>
  <c r="D43" i="1"/>
  <c r="E43" i="1"/>
  <c r="E47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K48" i="1"/>
  <c r="K49" i="1"/>
  <c r="K50" i="1"/>
  <c r="K47" i="1"/>
  <c r="E48" i="1"/>
  <c r="E49" i="1"/>
  <c r="E50" i="1"/>
  <c r="P3" i="1"/>
  <c r="Q3" i="1"/>
  <c r="P4" i="1"/>
  <c r="Q4" i="1"/>
  <c r="P5" i="1"/>
  <c r="Q5" i="1"/>
  <c r="P6" i="1"/>
  <c r="Q6" i="1"/>
  <c r="P7" i="1"/>
  <c r="Q7" i="1"/>
  <c r="P8" i="1"/>
  <c r="Q8" i="1"/>
  <c r="P9" i="1"/>
  <c r="Q9" i="1"/>
  <c r="P10" i="1"/>
  <c r="Q10" i="1"/>
  <c r="P11" i="1"/>
  <c r="Q11" i="1"/>
  <c r="P12" i="1"/>
  <c r="Q12" i="1"/>
  <c r="P13" i="1"/>
  <c r="Q13" i="1"/>
  <c r="P14" i="1"/>
  <c r="Q14" i="1"/>
  <c r="P15" i="1"/>
  <c r="Q15" i="1"/>
  <c r="P16" i="1"/>
  <c r="Q16" i="1"/>
  <c r="P17" i="1"/>
  <c r="Q17" i="1"/>
  <c r="P18" i="1"/>
  <c r="Q18" i="1"/>
  <c r="Q21" i="1"/>
  <c r="Q22" i="1"/>
  <c r="Q23" i="1"/>
  <c r="Q20" i="1"/>
  <c r="J3" i="1"/>
  <c r="K3" i="1"/>
  <c r="J4" i="1"/>
  <c r="K4" i="1"/>
  <c r="J5" i="1"/>
  <c r="K5" i="1"/>
  <c r="J6" i="1"/>
  <c r="K6" i="1"/>
  <c r="J7" i="1"/>
  <c r="K7" i="1"/>
  <c r="J8" i="1"/>
  <c r="K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K21" i="1"/>
  <c r="K22" i="1"/>
  <c r="K23" i="1"/>
  <c r="K20" i="1"/>
  <c r="D3" i="1"/>
  <c r="E3" i="1"/>
  <c r="D4" i="1"/>
  <c r="E4" i="1"/>
  <c r="D5" i="1"/>
  <c r="E5" i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E21" i="1"/>
  <c r="E22" i="1"/>
  <c r="E23" i="1"/>
  <c r="E20" i="1"/>
</calcChain>
</file>

<file path=xl/sharedStrings.xml><?xml version="1.0" encoding="utf-8"?>
<sst xmlns="http://schemas.openxmlformats.org/spreadsheetml/2006/main" count="85" uniqueCount="25">
  <si>
    <t>inter</t>
  </si>
  <si>
    <t>mean spacing</t>
  </si>
  <si>
    <t>true spacing</t>
  </si>
  <si>
    <t>ILS/nm</t>
  </si>
  <si>
    <t>perimeter</t>
  </si>
  <si>
    <t>av</t>
  </si>
  <si>
    <t>st dev</t>
  </si>
  <si>
    <t>st err</t>
  </si>
  <si>
    <t>95% conf</t>
  </si>
  <si>
    <t>R260 bulk 10 mm in</t>
  </si>
  <si>
    <t>R260V bulk 10 mm in</t>
  </si>
  <si>
    <t>R260 surface</t>
  </si>
  <si>
    <t>R260V surface</t>
  </si>
  <si>
    <t>B1000 bulk 10 mm in</t>
  </si>
  <si>
    <t>B1000 surface</t>
  </si>
  <si>
    <t>R290GHT bulk 10 mm in</t>
  </si>
  <si>
    <t>R290GHT surface</t>
  </si>
  <si>
    <t>R340GHT bulk 10 mm in</t>
  </si>
  <si>
    <t>R340GHT surface</t>
  </si>
  <si>
    <t>R290V-LUX bulk 10 mm in</t>
  </si>
  <si>
    <t>R290V-POL bulk 10 mm in</t>
  </si>
  <si>
    <t>R290V-POL surface</t>
  </si>
  <si>
    <t>R290V-LUX surface</t>
  </si>
  <si>
    <t>R200 bulk 10 mm in</t>
  </si>
  <si>
    <t>R200 surface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</si>
</sst>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1" fontId="0" fillId="0" borderId="0" xfId="0" applyNumberFormat="1"/>
    <xf numFmtId="1" fontId="1" fillId="3" borderId="0" xfId="0" applyNumberFormat="1" applyFont="1" applyFill="1"/>
    <xf numFmtId="1" fontId="1" fillId="2" borderId="0" xfId="0" applyNumberFormat="1" applyFont="1" applyFill="1"/>
    <xf numFmtId="1" fontId="1" fillId="4" borderId="0" xfId="0" applyNumberFormat="1" applyFont="1" applyFill="1"/>
    <xf numFmtId="1" fontId="1" fillId="5" borderId="0" xfId="0" applyNumberFormat="1" applyFont="1" applyFill="1"/>
    <xf numFmtId="1" fontId="1" fillId="6" borderId="0" xfId="0" applyNumberFormat="1" applyFont="1" applyFill="1"/>
    <xf numFmtId="1" fontId="1" fillId="7" borderId="0" xfId="0" applyNumberFormat="1" applyFont="1" applyFill="1"/>
    <xf numFmtId="1" fontId="1" fillId="0" borderId="0" xfId="0" applyNumberFormat="1" applyFont="1"/>
    <xf numFmtId="1" fontId="1" fillId="8" borderId="0" xfId="0" applyNumberFormat="1" applyFont="1" applyFill="1"/>
    <xf numFmtId="1" fontId="1" fillId="10" borderId="0" xfId="0" applyNumberFormat="1" applyFont="1" applyFill="1"/>
    <xf numFmtId="0" fontId="0" fillId="0" borderId="0" xfId="0" applyFill="1"/>
    <xf numFmtId="1" fontId="1" fillId="9" borderId="0" xfId="0" applyNumberFormat="1" applyFont="1" applyFill="1"/>
    <xf numFmtId="1" fontId="1" fillId="11" borderId="0" xfId="0" applyNumberFormat="1" applyFont="1" applyFill="1"/>
    <xf numFmtId="0" fontId="0" fillId="11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12" borderId="0" xfId="0" applyFill="1" applyAlignment="1">
      <alignment horizontal="center"/>
    </xf>
    <xf numFmtId="1" fontId="1" fillId="12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4"/>
  <sheetViews>
    <sheetView tabSelected="1" topLeftCell="A7" workbookViewId="0">
      <selection activeCell="AX30" sqref="AX30"/>
    </sheetView>
  </sheetViews>
  <sheetFormatPr baseColWidth="10" defaultRowHeight="16" x14ac:dyDescent="0.2"/>
  <cols>
    <col min="1" max="1" width="8.5" customWidth="1"/>
    <col min="2" max="2" width="10.1640625" customWidth="1"/>
    <col min="3" max="3" width="6.5" customWidth="1"/>
    <col min="4" max="4" width="12.6640625" customWidth="1"/>
    <col min="5" max="5" width="11.1640625" customWidth="1"/>
    <col min="6" max="6" width="3.1640625" customWidth="1"/>
    <col min="7" max="7" width="4.83203125" customWidth="1"/>
    <col min="8" max="8" width="10.5" customWidth="1"/>
    <col min="9" max="9" width="7.33203125" customWidth="1"/>
    <col min="10" max="10" width="12.33203125" customWidth="1"/>
    <col min="11" max="11" width="11.1640625" customWidth="1"/>
    <col min="12" max="12" width="4.1640625" customWidth="1"/>
    <col min="13" max="13" width="5.1640625" customWidth="1"/>
    <col min="15" max="15" width="6.33203125" customWidth="1"/>
    <col min="16" max="16" width="12.5" customWidth="1"/>
    <col min="18" max="18" width="4.6640625" customWidth="1"/>
    <col min="19" max="19" width="4.5" customWidth="1"/>
    <col min="21" max="21" width="7.83203125" customWidth="1"/>
    <col min="22" max="22" width="12.33203125" customWidth="1"/>
    <col min="24" max="24" width="4" customWidth="1"/>
    <col min="25" max="25" width="3.83203125" customWidth="1"/>
    <col min="30" max="30" width="4.6640625" customWidth="1"/>
    <col min="31" max="31" width="4.1640625" customWidth="1"/>
    <col min="36" max="36" width="3.33203125" customWidth="1"/>
    <col min="37" max="37" width="3.1640625" customWidth="1"/>
    <col min="42" max="43" width="3.83203125" customWidth="1"/>
  </cols>
  <sheetData>
    <row r="1" spans="1:47" x14ac:dyDescent="0.2">
      <c r="A1" t="s">
        <v>3</v>
      </c>
      <c r="B1" s="18" t="s">
        <v>9</v>
      </c>
      <c r="C1" s="18"/>
      <c r="D1" s="18"/>
      <c r="E1" s="18"/>
      <c r="H1" s="19" t="s">
        <v>10</v>
      </c>
      <c r="I1" s="19"/>
      <c r="J1" s="19"/>
      <c r="K1" s="19"/>
      <c r="N1" s="20" t="s">
        <v>20</v>
      </c>
      <c r="O1" s="20"/>
      <c r="P1" s="20"/>
      <c r="Q1" s="20"/>
      <c r="T1" s="17" t="s">
        <v>13</v>
      </c>
      <c r="U1" s="17"/>
      <c r="V1" s="17"/>
      <c r="W1" s="17"/>
      <c r="Z1" s="16" t="s">
        <v>15</v>
      </c>
      <c r="AA1" s="16"/>
      <c r="AB1" s="16"/>
      <c r="AC1" s="16"/>
      <c r="AF1" s="15" t="s">
        <v>17</v>
      </c>
      <c r="AG1" s="15"/>
      <c r="AH1" s="15"/>
      <c r="AI1" s="15"/>
      <c r="AL1" s="14" t="s">
        <v>19</v>
      </c>
      <c r="AM1" s="14"/>
      <c r="AN1" s="14"/>
      <c r="AO1" s="14"/>
      <c r="AR1" s="24" t="s">
        <v>23</v>
      </c>
      <c r="AS1" s="24"/>
      <c r="AT1" s="24"/>
      <c r="AU1" s="24"/>
    </row>
    <row r="2" spans="1:47" x14ac:dyDescent="0.2">
      <c r="B2" t="s">
        <v>4</v>
      </c>
      <c r="C2" t="s">
        <v>0</v>
      </c>
      <c r="D2" t="s">
        <v>1</v>
      </c>
      <c r="E2" t="s">
        <v>2</v>
      </c>
      <c r="H2" t="s">
        <v>4</v>
      </c>
      <c r="I2" t="s">
        <v>0</v>
      </c>
      <c r="J2" t="s">
        <v>1</v>
      </c>
      <c r="K2" t="s">
        <v>2</v>
      </c>
      <c r="N2" t="s">
        <v>4</v>
      </c>
      <c r="O2" t="s">
        <v>0</v>
      </c>
      <c r="P2" t="s">
        <v>1</v>
      </c>
      <c r="Q2" t="s">
        <v>2</v>
      </c>
      <c r="T2" t="s">
        <v>4</v>
      </c>
      <c r="U2" t="s">
        <v>0</v>
      </c>
      <c r="V2" t="s">
        <v>1</v>
      </c>
      <c r="W2" t="s">
        <v>2</v>
      </c>
      <c r="Z2" t="s">
        <v>4</v>
      </c>
      <c r="AA2" t="s">
        <v>0</v>
      </c>
      <c r="AB2" t="s">
        <v>1</v>
      </c>
      <c r="AC2" t="s">
        <v>2</v>
      </c>
      <c r="AF2" t="s">
        <v>4</v>
      </c>
      <c r="AG2" t="s">
        <v>0</v>
      </c>
      <c r="AH2" t="s">
        <v>1</v>
      </c>
      <c r="AI2" t="s">
        <v>2</v>
      </c>
      <c r="AL2" t="s">
        <v>4</v>
      </c>
      <c r="AM2" t="s">
        <v>0</v>
      </c>
      <c r="AN2" t="s">
        <v>1</v>
      </c>
      <c r="AO2" t="s">
        <v>2</v>
      </c>
      <c r="AR2" t="s">
        <v>4</v>
      </c>
      <c r="AS2" t="s">
        <v>0</v>
      </c>
      <c r="AT2" t="s">
        <v>1</v>
      </c>
      <c r="AU2" t="s">
        <v>2</v>
      </c>
    </row>
    <row r="3" spans="1:47" x14ac:dyDescent="0.2">
      <c r="A3">
        <v>1</v>
      </c>
      <c r="B3">
        <v>11.034000000000001</v>
      </c>
      <c r="C3">
        <v>25</v>
      </c>
      <c r="D3" s="1">
        <f>(B3/C3)*1000</f>
        <v>441.36</v>
      </c>
      <c r="E3" s="1">
        <f>D3/2</f>
        <v>220.68</v>
      </c>
      <c r="G3">
        <v>1</v>
      </c>
      <c r="H3">
        <v>9.6780000000000008</v>
      </c>
      <c r="I3">
        <v>23</v>
      </c>
      <c r="J3" s="1">
        <f>(H3/I3)*1000</f>
        <v>420.78260869565219</v>
      </c>
      <c r="K3" s="1">
        <f>J3/2</f>
        <v>210.39130434782609</v>
      </c>
      <c r="M3">
        <v>1</v>
      </c>
      <c r="N3">
        <v>7.883</v>
      </c>
      <c r="O3">
        <v>24</v>
      </c>
      <c r="P3" s="1">
        <f>(N3/O3)*1000</f>
        <v>328.45833333333337</v>
      </c>
      <c r="Q3" s="1">
        <f>P3/2</f>
        <v>164.22916666666669</v>
      </c>
      <c r="S3">
        <v>1</v>
      </c>
      <c r="T3">
        <v>9.6259999999999994</v>
      </c>
      <c r="U3">
        <v>17</v>
      </c>
      <c r="V3">
        <f>(T3/U3)*1000</f>
        <v>566.23529411764707</v>
      </c>
      <c r="W3">
        <f>V3/2</f>
        <v>283.11764705882354</v>
      </c>
      <c r="Y3">
        <v>1</v>
      </c>
      <c r="Z3">
        <v>9.6460000000000008</v>
      </c>
      <c r="AA3">
        <v>15</v>
      </c>
      <c r="AB3">
        <f>(Z3/AA3)*1000</f>
        <v>643.06666666666672</v>
      </c>
      <c r="AC3">
        <f>AB3/2</f>
        <v>321.53333333333336</v>
      </c>
      <c r="AE3">
        <v>1</v>
      </c>
      <c r="AF3">
        <v>4.1970000000000001</v>
      </c>
      <c r="AG3">
        <v>29</v>
      </c>
      <c r="AH3">
        <f>(AF3/AG3)*1000</f>
        <v>144.72413793103448</v>
      </c>
      <c r="AI3">
        <f>AH3/2</f>
        <v>72.362068965517238</v>
      </c>
      <c r="AK3">
        <v>1</v>
      </c>
      <c r="AL3">
        <v>11.093</v>
      </c>
      <c r="AM3">
        <v>33</v>
      </c>
      <c r="AN3">
        <f>(AL3/AM3)*1000</f>
        <v>336.15151515151513</v>
      </c>
      <c r="AO3">
        <f>AN3/2</f>
        <v>168.07575757575756</v>
      </c>
      <c r="AQ3">
        <v>1</v>
      </c>
      <c r="AR3">
        <v>12.407</v>
      </c>
      <c r="AS3">
        <v>21</v>
      </c>
      <c r="AT3">
        <f>(AR3/AS3)*1000</f>
        <v>590.80952380952374</v>
      </c>
      <c r="AU3">
        <f>AT3/2</f>
        <v>295.40476190476187</v>
      </c>
    </row>
    <row r="4" spans="1:47" x14ac:dyDescent="0.2">
      <c r="A4">
        <v>2</v>
      </c>
      <c r="B4">
        <v>10.314</v>
      </c>
      <c r="C4">
        <v>20</v>
      </c>
      <c r="D4" s="1">
        <f t="shared" ref="D4:D18" si="0">(B4/C4)*1000</f>
        <v>515.70000000000005</v>
      </c>
      <c r="E4" s="1">
        <f t="shared" ref="E4:E18" si="1">D4/2</f>
        <v>257.85000000000002</v>
      </c>
      <c r="G4">
        <v>2</v>
      </c>
      <c r="H4">
        <v>9.8740000000000006</v>
      </c>
      <c r="I4">
        <v>30</v>
      </c>
      <c r="J4" s="1">
        <f t="shared" ref="J4:J17" si="2">(H4/I4)*1000</f>
        <v>329.13333333333333</v>
      </c>
      <c r="K4" s="1">
        <f t="shared" ref="K4:K17" si="3">J4/2</f>
        <v>164.56666666666666</v>
      </c>
      <c r="M4">
        <v>2</v>
      </c>
      <c r="N4">
        <v>8.7479999999999993</v>
      </c>
      <c r="O4">
        <v>23</v>
      </c>
      <c r="P4" s="1">
        <f t="shared" ref="P4:P18" si="4">(N4/O4)*1000</f>
        <v>380.3478260869565</v>
      </c>
      <c r="Q4" s="1">
        <f t="shared" ref="Q4:Q18" si="5">P4/2</f>
        <v>190.17391304347825</v>
      </c>
      <c r="S4">
        <v>2</v>
      </c>
      <c r="T4">
        <v>9.9280000000000008</v>
      </c>
      <c r="U4">
        <v>23</v>
      </c>
      <c r="V4">
        <f t="shared" ref="V4:V18" si="6">(T4/U4)*1000</f>
        <v>431.6521739130435</v>
      </c>
      <c r="W4">
        <f t="shared" ref="W4:W18" si="7">V4/2</f>
        <v>215.82608695652175</v>
      </c>
      <c r="Y4">
        <v>2</v>
      </c>
      <c r="Z4">
        <v>9.5220000000000002</v>
      </c>
      <c r="AA4">
        <v>29</v>
      </c>
      <c r="AB4">
        <f t="shared" ref="AB4:AB17" si="8">(Z4/AA4)*1000</f>
        <v>328.34482758620692</v>
      </c>
      <c r="AC4">
        <f t="shared" ref="AC4:AC17" si="9">AB4/2</f>
        <v>164.17241379310346</v>
      </c>
      <c r="AE4">
        <v>1</v>
      </c>
      <c r="AF4">
        <v>5.7939999999999996</v>
      </c>
      <c r="AG4">
        <v>30</v>
      </c>
      <c r="AH4">
        <f t="shared" ref="AH4:AH21" si="10">(AF4/AG4)*1000</f>
        <v>193.13333333333333</v>
      </c>
      <c r="AI4">
        <f t="shared" ref="AI4:AI21" si="11">AH4/2</f>
        <v>96.566666666666663</v>
      </c>
      <c r="AK4">
        <v>2</v>
      </c>
      <c r="AL4">
        <v>11.406000000000001</v>
      </c>
      <c r="AM4">
        <v>22</v>
      </c>
      <c r="AN4">
        <f t="shared" ref="AN4:AN17" si="12">(AL4/AM4)*1000</f>
        <v>518.4545454545455</v>
      </c>
      <c r="AO4">
        <f t="shared" ref="AO4:AO17" si="13">AN4/2</f>
        <v>259.22727272727275</v>
      </c>
      <c r="AQ4">
        <v>2</v>
      </c>
      <c r="AR4">
        <v>10.523999999999999</v>
      </c>
      <c r="AS4">
        <v>31</v>
      </c>
      <c r="AT4">
        <f t="shared" ref="AT4:AT20" si="14">(AR4/AS4)*1000</f>
        <v>339.48387096774189</v>
      </c>
      <c r="AU4">
        <f t="shared" ref="AU4:AU20" si="15">AT4/2</f>
        <v>169.74193548387095</v>
      </c>
    </row>
    <row r="5" spans="1:47" x14ac:dyDescent="0.2">
      <c r="A5">
        <v>3</v>
      </c>
      <c r="B5">
        <v>9.8529999999999998</v>
      </c>
      <c r="C5">
        <v>24</v>
      </c>
      <c r="D5" s="1">
        <f t="shared" si="0"/>
        <v>410.54166666666663</v>
      </c>
      <c r="E5" s="1">
        <f t="shared" si="1"/>
        <v>205.27083333333331</v>
      </c>
      <c r="G5">
        <v>3</v>
      </c>
      <c r="H5">
        <v>10.766999999999999</v>
      </c>
      <c r="I5">
        <v>20</v>
      </c>
      <c r="J5" s="1">
        <f t="shared" si="2"/>
        <v>538.35</v>
      </c>
      <c r="K5" s="1">
        <f t="shared" si="3"/>
        <v>269.17500000000001</v>
      </c>
      <c r="M5">
        <v>3</v>
      </c>
      <c r="N5">
        <v>10.15</v>
      </c>
      <c r="O5">
        <v>34</v>
      </c>
      <c r="P5" s="1">
        <f t="shared" si="4"/>
        <v>298.52941176470586</v>
      </c>
      <c r="Q5" s="1">
        <f t="shared" si="5"/>
        <v>149.26470588235293</v>
      </c>
      <c r="S5">
        <v>3</v>
      </c>
      <c r="T5">
        <v>9.1319999999999997</v>
      </c>
      <c r="U5">
        <v>12</v>
      </c>
      <c r="V5">
        <f t="shared" si="6"/>
        <v>761</v>
      </c>
      <c r="W5">
        <f t="shared" si="7"/>
        <v>380.5</v>
      </c>
      <c r="Y5">
        <v>3</v>
      </c>
      <c r="Z5">
        <v>7.9909999999999997</v>
      </c>
      <c r="AA5">
        <v>37</v>
      </c>
      <c r="AB5">
        <f t="shared" si="8"/>
        <v>215.97297297297297</v>
      </c>
      <c r="AC5">
        <f t="shared" si="9"/>
        <v>107.98648648648648</v>
      </c>
      <c r="AE5">
        <v>2</v>
      </c>
      <c r="AF5">
        <v>10.037000000000001</v>
      </c>
      <c r="AG5">
        <v>29</v>
      </c>
      <c r="AH5">
        <f t="shared" si="10"/>
        <v>346.10344827586209</v>
      </c>
      <c r="AI5">
        <f t="shared" si="11"/>
        <v>173.05172413793105</v>
      </c>
      <c r="AK5">
        <v>3</v>
      </c>
      <c r="AL5">
        <v>11.445</v>
      </c>
      <c r="AM5">
        <v>23</v>
      </c>
      <c r="AN5">
        <f t="shared" si="12"/>
        <v>497.60869565217394</v>
      </c>
      <c r="AO5">
        <f t="shared" si="13"/>
        <v>248.80434782608697</v>
      </c>
      <c r="AQ5">
        <v>3</v>
      </c>
      <c r="AR5">
        <v>11.093</v>
      </c>
      <c r="AS5">
        <v>39</v>
      </c>
      <c r="AT5">
        <f t="shared" si="14"/>
        <v>284.4358974358974</v>
      </c>
      <c r="AU5">
        <f t="shared" si="15"/>
        <v>142.2179487179487</v>
      </c>
    </row>
    <row r="6" spans="1:47" x14ac:dyDescent="0.2">
      <c r="A6">
        <v>4</v>
      </c>
      <c r="B6">
        <v>10.628</v>
      </c>
      <c r="C6">
        <v>30</v>
      </c>
      <c r="D6" s="1">
        <f t="shared" si="0"/>
        <v>354.26666666666665</v>
      </c>
      <c r="E6" s="1">
        <f t="shared" si="1"/>
        <v>177.13333333333333</v>
      </c>
      <c r="G6">
        <v>4</v>
      </c>
      <c r="H6">
        <v>10.223000000000001</v>
      </c>
      <c r="I6">
        <v>24</v>
      </c>
      <c r="J6" s="1">
        <f t="shared" si="2"/>
        <v>425.95833333333337</v>
      </c>
      <c r="K6" s="1">
        <f t="shared" si="3"/>
        <v>212.97916666666669</v>
      </c>
      <c r="M6">
        <v>4</v>
      </c>
      <c r="N6">
        <v>10.010999999999999</v>
      </c>
      <c r="O6">
        <v>24</v>
      </c>
      <c r="P6" s="1">
        <f t="shared" si="4"/>
        <v>417.12499999999994</v>
      </c>
      <c r="Q6" s="1">
        <f t="shared" si="5"/>
        <v>208.56249999999997</v>
      </c>
      <c r="S6">
        <v>4</v>
      </c>
      <c r="T6">
        <v>9.8879999999999999</v>
      </c>
      <c r="U6">
        <v>29</v>
      </c>
      <c r="V6">
        <f t="shared" si="6"/>
        <v>340.9655172413793</v>
      </c>
      <c r="W6">
        <f t="shared" si="7"/>
        <v>170.48275862068965</v>
      </c>
      <c r="Y6">
        <v>4</v>
      </c>
      <c r="Z6">
        <v>7.6779999999999999</v>
      </c>
      <c r="AA6">
        <v>18</v>
      </c>
      <c r="AB6">
        <f t="shared" si="8"/>
        <v>426.5555555555556</v>
      </c>
      <c r="AC6">
        <f t="shared" si="9"/>
        <v>213.2777777777778</v>
      </c>
      <c r="AE6">
        <v>3</v>
      </c>
      <c r="AF6">
        <v>8.9420000000000002</v>
      </c>
      <c r="AG6">
        <v>45</v>
      </c>
      <c r="AH6">
        <f t="shared" si="10"/>
        <v>198.71111111111111</v>
      </c>
      <c r="AI6">
        <f t="shared" si="11"/>
        <v>99.355555555555554</v>
      </c>
      <c r="AK6">
        <v>4</v>
      </c>
      <c r="AL6">
        <v>10.976000000000001</v>
      </c>
      <c r="AM6">
        <v>35</v>
      </c>
      <c r="AN6">
        <f t="shared" si="12"/>
        <v>313.60000000000002</v>
      </c>
      <c r="AO6">
        <f t="shared" si="13"/>
        <v>156.80000000000001</v>
      </c>
      <c r="AQ6">
        <v>4</v>
      </c>
      <c r="AR6">
        <v>10.337</v>
      </c>
      <c r="AS6">
        <v>19</v>
      </c>
      <c r="AT6">
        <f t="shared" si="14"/>
        <v>544.0526315789474</v>
      </c>
      <c r="AU6">
        <f t="shared" si="15"/>
        <v>272.0263157894737</v>
      </c>
    </row>
    <row r="7" spans="1:47" x14ac:dyDescent="0.2">
      <c r="A7">
        <v>5</v>
      </c>
      <c r="B7">
        <v>11.602</v>
      </c>
      <c r="C7">
        <v>32</v>
      </c>
      <c r="D7" s="1">
        <f t="shared" si="0"/>
        <v>362.5625</v>
      </c>
      <c r="E7" s="1">
        <f t="shared" si="1"/>
        <v>181.28125</v>
      </c>
      <c r="G7">
        <v>5</v>
      </c>
      <c r="H7">
        <v>10.632</v>
      </c>
      <c r="I7">
        <v>16</v>
      </c>
      <c r="J7" s="1">
        <f t="shared" si="2"/>
        <v>664.5</v>
      </c>
      <c r="K7" s="1">
        <f t="shared" si="3"/>
        <v>332.25</v>
      </c>
      <c r="M7">
        <v>5</v>
      </c>
      <c r="N7">
        <v>9.8870000000000005</v>
      </c>
      <c r="O7">
        <v>22</v>
      </c>
      <c r="P7" s="1">
        <f t="shared" si="4"/>
        <v>449.40909090909093</v>
      </c>
      <c r="Q7" s="1">
        <f t="shared" si="5"/>
        <v>224.70454545454547</v>
      </c>
      <c r="S7">
        <v>5</v>
      </c>
      <c r="T7">
        <v>9.0990000000000002</v>
      </c>
      <c r="U7">
        <v>32</v>
      </c>
      <c r="V7">
        <f t="shared" si="6"/>
        <v>284.34375</v>
      </c>
      <c r="W7">
        <f t="shared" si="7"/>
        <v>142.171875</v>
      </c>
      <c r="Y7">
        <v>5</v>
      </c>
      <c r="Z7">
        <v>10.784000000000001</v>
      </c>
      <c r="AA7">
        <v>46</v>
      </c>
      <c r="AB7">
        <f t="shared" si="8"/>
        <v>234.43478260869566</v>
      </c>
      <c r="AC7">
        <f t="shared" si="9"/>
        <v>117.21739130434783</v>
      </c>
      <c r="AE7">
        <v>4</v>
      </c>
      <c r="AF7">
        <v>6.9219999999999997</v>
      </c>
      <c r="AG7">
        <v>35</v>
      </c>
      <c r="AH7">
        <f t="shared" si="10"/>
        <v>197.77142857142857</v>
      </c>
      <c r="AI7">
        <f t="shared" si="11"/>
        <v>98.885714285714286</v>
      </c>
      <c r="AK7">
        <v>5</v>
      </c>
      <c r="AL7">
        <v>10.923999999999999</v>
      </c>
      <c r="AM7">
        <v>21</v>
      </c>
      <c r="AN7">
        <f t="shared" si="12"/>
        <v>520.19047619047615</v>
      </c>
      <c r="AO7">
        <f t="shared" si="13"/>
        <v>260.09523809523807</v>
      </c>
      <c r="AQ7">
        <v>5</v>
      </c>
      <c r="AR7">
        <v>10.794</v>
      </c>
      <c r="AS7">
        <v>27</v>
      </c>
      <c r="AT7">
        <f t="shared" si="14"/>
        <v>399.77777777777777</v>
      </c>
      <c r="AU7">
        <f t="shared" si="15"/>
        <v>199.88888888888889</v>
      </c>
    </row>
    <row r="8" spans="1:47" x14ac:dyDescent="0.2">
      <c r="A8">
        <v>6</v>
      </c>
      <c r="B8">
        <v>10.956</v>
      </c>
      <c r="C8">
        <v>18</v>
      </c>
      <c r="D8" s="1">
        <f t="shared" si="0"/>
        <v>608.66666666666674</v>
      </c>
      <c r="E8" s="1">
        <f t="shared" si="1"/>
        <v>304.33333333333337</v>
      </c>
      <c r="G8">
        <v>6</v>
      </c>
      <c r="H8">
        <v>10.65</v>
      </c>
      <c r="I8">
        <v>25</v>
      </c>
      <c r="J8" s="1">
        <f t="shared" si="2"/>
        <v>426</v>
      </c>
      <c r="K8" s="1">
        <f t="shared" si="3"/>
        <v>213</v>
      </c>
      <c r="M8">
        <v>6</v>
      </c>
      <c r="N8">
        <v>10.307</v>
      </c>
      <c r="O8">
        <v>32</v>
      </c>
      <c r="P8" s="1">
        <f t="shared" si="4"/>
        <v>322.09375</v>
      </c>
      <c r="Q8" s="1">
        <f t="shared" si="5"/>
        <v>161.046875</v>
      </c>
      <c r="S8">
        <v>6</v>
      </c>
      <c r="T8">
        <v>10.342000000000001</v>
      </c>
      <c r="U8">
        <v>26</v>
      </c>
      <c r="V8">
        <f t="shared" si="6"/>
        <v>397.76923076923077</v>
      </c>
      <c r="W8">
        <f t="shared" si="7"/>
        <v>198.88461538461539</v>
      </c>
      <c r="Y8">
        <v>6</v>
      </c>
      <c r="Z8">
        <v>7.5190000000000001</v>
      </c>
      <c r="AA8">
        <v>40</v>
      </c>
      <c r="AB8">
        <f t="shared" si="8"/>
        <v>187.97499999999999</v>
      </c>
      <c r="AC8">
        <f t="shared" si="9"/>
        <v>93.987499999999997</v>
      </c>
      <c r="AE8">
        <v>5</v>
      </c>
      <c r="AF8">
        <v>10.141999999999999</v>
      </c>
      <c r="AG8">
        <v>44</v>
      </c>
      <c r="AH8">
        <f t="shared" si="10"/>
        <v>230.49999999999997</v>
      </c>
      <c r="AI8">
        <f t="shared" si="11"/>
        <v>115.24999999999999</v>
      </c>
      <c r="AK8">
        <v>6</v>
      </c>
      <c r="AL8">
        <v>11.38</v>
      </c>
      <c r="AM8">
        <v>29</v>
      </c>
      <c r="AN8">
        <f t="shared" si="12"/>
        <v>392.41379310344831</v>
      </c>
      <c r="AO8">
        <f t="shared" si="13"/>
        <v>196.20689655172416</v>
      </c>
      <c r="AQ8">
        <v>6</v>
      </c>
      <c r="AR8">
        <v>11.145</v>
      </c>
      <c r="AS8">
        <v>21</v>
      </c>
      <c r="AT8">
        <f t="shared" si="14"/>
        <v>530.71428571428567</v>
      </c>
      <c r="AU8">
        <f t="shared" si="15"/>
        <v>265.35714285714283</v>
      </c>
    </row>
    <row r="9" spans="1:47" x14ac:dyDescent="0.2">
      <c r="A9">
        <v>7</v>
      </c>
      <c r="B9">
        <v>11.929</v>
      </c>
      <c r="C9">
        <v>24</v>
      </c>
      <c r="D9" s="1">
        <f t="shared" si="0"/>
        <v>497.04166666666669</v>
      </c>
      <c r="E9" s="1">
        <f t="shared" si="1"/>
        <v>248.52083333333334</v>
      </c>
      <c r="G9">
        <v>7</v>
      </c>
      <c r="H9">
        <v>10.773999999999999</v>
      </c>
      <c r="I9">
        <v>26</v>
      </c>
      <c r="J9" s="1">
        <f t="shared" si="2"/>
        <v>414.38461538461536</v>
      </c>
      <c r="K9" s="1">
        <f t="shared" si="3"/>
        <v>207.19230769230768</v>
      </c>
      <c r="M9">
        <v>7</v>
      </c>
      <c r="N9">
        <v>10.752000000000001</v>
      </c>
      <c r="O9">
        <v>18</v>
      </c>
      <c r="P9" s="1">
        <f t="shared" si="4"/>
        <v>597.33333333333337</v>
      </c>
      <c r="Q9" s="1">
        <f t="shared" si="5"/>
        <v>298.66666666666669</v>
      </c>
      <c r="S9">
        <v>7</v>
      </c>
      <c r="T9">
        <v>9.51</v>
      </c>
      <c r="U9">
        <v>37</v>
      </c>
      <c r="V9">
        <f t="shared" si="6"/>
        <v>257.02702702702703</v>
      </c>
      <c r="W9">
        <f t="shared" si="7"/>
        <v>128.51351351351352</v>
      </c>
      <c r="Y9">
        <v>7</v>
      </c>
      <c r="Z9">
        <v>7.548</v>
      </c>
      <c r="AA9">
        <v>35</v>
      </c>
      <c r="AB9">
        <f t="shared" si="8"/>
        <v>215.65714285714284</v>
      </c>
      <c r="AC9">
        <f t="shared" si="9"/>
        <v>107.82857142857142</v>
      </c>
      <c r="AE9">
        <v>6</v>
      </c>
      <c r="AF9">
        <v>10.702</v>
      </c>
      <c r="AG9">
        <v>28</v>
      </c>
      <c r="AH9">
        <f t="shared" si="10"/>
        <v>382.21428571428572</v>
      </c>
      <c r="AI9">
        <f t="shared" si="11"/>
        <v>191.10714285714286</v>
      </c>
      <c r="AK9">
        <v>7</v>
      </c>
      <c r="AL9">
        <v>10.833</v>
      </c>
      <c r="AM9">
        <v>20</v>
      </c>
      <c r="AN9">
        <f t="shared" si="12"/>
        <v>541.65</v>
      </c>
      <c r="AO9">
        <f t="shared" si="13"/>
        <v>270.82499999999999</v>
      </c>
      <c r="AQ9">
        <v>7</v>
      </c>
      <c r="AR9">
        <v>10.676</v>
      </c>
      <c r="AS9">
        <v>27</v>
      </c>
      <c r="AT9">
        <f t="shared" si="14"/>
        <v>395.40740740740745</v>
      </c>
      <c r="AU9">
        <f t="shared" si="15"/>
        <v>197.70370370370372</v>
      </c>
    </row>
    <row r="10" spans="1:47" x14ac:dyDescent="0.2">
      <c r="A10">
        <v>8</v>
      </c>
      <c r="B10">
        <v>10.731999999999999</v>
      </c>
      <c r="C10">
        <v>14</v>
      </c>
      <c r="D10" s="1">
        <f t="shared" si="0"/>
        <v>766.57142857142856</v>
      </c>
      <c r="E10" s="1">
        <f t="shared" si="1"/>
        <v>383.28571428571428</v>
      </c>
      <c r="G10">
        <v>8</v>
      </c>
      <c r="H10">
        <v>10.491</v>
      </c>
      <c r="I10">
        <v>25</v>
      </c>
      <c r="J10" s="1">
        <f t="shared" si="2"/>
        <v>419.64</v>
      </c>
      <c r="K10" s="1">
        <f t="shared" si="3"/>
        <v>209.82</v>
      </c>
      <c r="M10">
        <v>8</v>
      </c>
      <c r="N10">
        <v>11.602</v>
      </c>
      <c r="O10">
        <v>20</v>
      </c>
      <c r="P10" s="1">
        <f t="shared" si="4"/>
        <v>580.1</v>
      </c>
      <c r="Q10" s="1">
        <f t="shared" si="5"/>
        <v>290.05</v>
      </c>
      <c r="S10">
        <v>8</v>
      </c>
      <c r="T10">
        <v>10.292999999999999</v>
      </c>
      <c r="U10">
        <v>27</v>
      </c>
      <c r="V10">
        <f t="shared" si="6"/>
        <v>381.22222222222217</v>
      </c>
      <c r="W10">
        <f t="shared" si="7"/>
        <v>190.61111111111109</v>
      </c>
      <c r="Y10">
        <v>8</v>
      </c>
      <c r="Z10">
        <v>10.96</v>
      </c>
      <c r="AA10">
        <v>26</v>
      </c>
      <c r="AB10">
        <f t="shared" si="8"/>
        <v>421.5384615384616</v>
      </c>
      <c r="AC10">
        <f t="shared" si="9"/>
        <v>210.7692307692308</v>
      </c>
      <c r="AE10">
        <v>7</v>
      </c>
      <c r="AF10">
        <v>11.211</v>
      </c>
      <c r="AG10">
        <v>38</v>
      </c>
      <c r="AH10">
        <f t="shared" si="10"/>
        <v>295.0263157894737</v>
      </c>
      <c r="AI10">
        <f t="shared" si="11"/>
        <v>147.51315789473685</v>
      </c>
      <c r="AK10">
        <v>8</v>
      </c>
      <c r="AL10">
        <v>11.054</v>
      </c>
      <c r="AM10">
        <v>32</v>
      </c>
      <c r="AN10">
        <f t="shared" si="12"/>
        <v>345.4375</v>
      </c>
      <c r="AO10">
        <f t="shared" si="13"/>
        <v>172.71875</v>
      </c>
      <c r="AQ10">
        <v>8</v>
      </c>
      <c r="AR10">
        <v>10.989000000000001</v>
      </c>
      <c r="AS10">
        <v>22</v>
      </c>
      <c r="AT10">
        <f t="shared" si="14"/>
        <v>499.50000000000006</v>
      </c>
      <c r="AU10">
        <f t="shared" si="15"/>
        <v>249.75000000000003</v>
      </c>
    </row>
    <row r="11" spans="1:47" x14ac:dyDescent="0.2">
      <c r="A11">
        <v>9</v>
      </c>
      <c r="B11">
        <v>11.66</v>
      </c>
      <c r="C11">
        <v>20</v>
      </c>
      <c r="D11" s="1">
        <f t="shared" si="0"/>
        <v>583</v>
      </c>
      <c r="E11" s="1">
        <f t="shared" si="1"/>
        <v>291.5</v>
      </c>
      <c r="G11">
        <v>9</v>
      </c>
      <c r="H11">
        <v>11.009</v>
      </c>
      <c r="I11">
        <v>15</v>
      </c>
      <c r="J11" s="1">
        <f t="shared" si="2"/>
        <v>733.93333333333328</v>
      </c>
      <c r="K11" s="1">
        <f t="shared" si="3"/>
        <v>366.96666666666664</v>
      </c>
      <c r="M11">
        <v>9</v>
      </c>
      <c r="N11">
        <v>10.673999999999999</v>
      </c>
      <c r="O11">
        <v>30</v>
      </c>
      <c r="P11" s="1">
        <f t="shared" si="4"/>
        <v>355.8</v>
      </c>
      <c r="Q11" s="1">
        <f t="shared" si="5"/>
        <v>177.9</v>
      </c>
      <c r="S11">
        <v>9</v>
      </c>
      <c r="T11">
        <v>10.52</v>
      </c>
      <c r="U11">
        <v>26</v>
      </c>
      <c r="V11">
        <f t="shared" si="6"/>
        <v>404.61538461538458</v>
      </c>
      <c r="W11">
        <f t="shared" si="7"/>
        <v>202.30769230769229</v>
      </c>
      <c r="Y11">
        <v>9</v>
      </c>
      <c r="Z11">
        <v>8.5510000000000002</v>
      </c>
      <c r="AA11">
        <v>27</v>
      </c>
      <c r="AB11">
        <f t="shared" si="8"/>
        <v>316.7037037037037</v>
      </c>
      <c r="AC11">
        <f t="shared" si="9"/>
        <v>158.35185185185185</v>
      </c>
      <c r="AE11">
        <v>8</v>
      </c>
      <c r="AF11">
        <v>9.1769999999999996</v>
      </c>
      <c r="AG11">
        <v>62</v>
      </c>
      <c r="AH11">
        <f t="shared" si="10"/>
        <v>148.01612903225805</v>
      </c>
      <c r="AI11">
        <f t="shared" si="11"/>
        <v>74.008064516129025</v>
      </c>
      <c r="AK11">
        <v>9</v>
      </c>
      <c r="AL11">
        <v>11.55</v>
      </c>
      <c r="AM11">
        <v>23</v>
      </c>
      <c r="AN11">
        <f t="shared" si="12"/>
        <v>502.17391304347825</v>
      </c>
      <c r="AO11">
        <f t="shared" si="13"/>
        <v>251.08695652173913</v>
      </c>
      <c r="AQ11">
        <v>9</v>
      </c>
      <c r="AR11">
        <v>11.589</v>
      </c>
      <c r="AS11">
        <v>25</v>
      </c>
      <c r="AT11">
        <f t="shared" si="14"/>
        <v>463.56</v>
      </c>
      <c r="AU11">
        <f t="shared" si="15"/>
        <v>231.78</v>
      </c>
    </row>
    <row r="12" spans="1:47" x14ac:dyDescent="0.2">
      <c r="A12">
        <v>10</v>
      </c>
      <c r="B12">
        <v>10.856</v>
      </c>
      <c r="C12">
        <v>20</v>
      </c>
      <c r="D12" s="1">
        <f t="shared" si="0"/>
        <v>542.79999999999995</v>
      </c>
      <c r="E12" s="1">
        <f t="shared" si="1"/>
        <v>271.39999999999998</v>
      </c>
      <c r="G12">
        <v>10</v>
      </c>
      <c r="H12">
        <v>9.3079999999999998</v>
      </c>
      <c r="I12">
        <v>20</v>
      </c>
      <c r="J12" s="1">
        <f t="shared" si="2"/>
        <v>465.4</v>
      </c>
      <c r="K12" s="1">
        <f t="shared" si="3"/>
        <v>232.7</v>
      </c>
      <c r="M12">
        <v>10</v>
      </c>
      <c r="N12">
        <v>10.157999999999999</v>
      </c>
      <c r="O12">
        <v>41</v>
      </c>
      <c r="P12" s="1">
        <f t="shared" si="4"/>
        <v>247.7560975609756</v>
      </c>
      <c r="Q12" s="1">
        <f t="shared" si="5"/>
        <v>123.8780487804878</v>
      </c>
      <c r="S12">
        <v>10</v>
      </c>
      <c r="T12">
        <v>10.050000000000001</v>
      </c>
      <c r="U12">
        <v>39</v>
      </c>
      <c r="V12">
        <f t="shared" si="6"/>
        <v>257.69230769230774</v>
      </c>
      <c r="W12">
        <f t="shared" si="7"/>
        <v>128.84615384615387</v>
      </c>
      <c r="Y12">
        <v>10</v>
      </c>
      <c r="Z12">
        <v>9.73</v>
      </c>
      <c r="AA12">
        <v>44</v>
      </c>
      <c r="AB12">
        <f t="shared" si="8"/>
        <v>221.13636363636365</v>
      </c>
      <c r="AC12">
        <f t="shared" si="9"/>
        <v>110.56818181818183</v>
      </c>
      <c r="AE12">
        <v>9</v>
      </c>
      <c r="AF12">
        <v>9.8160000000000007</v>
      </c>
      <c r="AG12">
        <v>42</v>
      </c>
      <c r="AH12">
        <f t="shared" si="10"/>
        <v>233.71428571428572</v>
      </c>
      <c r="AI12">
        <f t="shared" si="11"/>
        <v>116.85714285714286</v>
      </c>
      <c r="AK12">
        <v>10</v>
      </c>
      <c r="AL12">
        <v>11.432</v>
      </c>
      <c r="AM12">
        <v>25</v>
      </c>
      <c r="AN12">
        <f t="shared" si="12"/>
        <v>457.28000000000003</v>
      </c>
      <c r="AO12">
        <f t="shared" si="13"/>
        <v>228.64000000000001</v>
      </c>
      <c r="AQ12">
        <v>10</v>
      </c>
      <c r="AR12">
        <v>11.172000000000001</v>
      </c>
      <c r="AS12">
        <v>21</v>
      </c>
      <c r="AT12">
        <f t="shared" si="14"/>
        <v>532</v>
      </c>
      <c r="AU12">
        <f t="shared" si="15"/>
        <v>266</v>
      </c>
    </row>
    <row r="13" spans="1:47" x14ac:dyDescent="0.2">
      <c r="A13">
        <v>11</v>
      </c>
      <c r="B13">
        <v>11.494999999999999</v>
      </c>
      <c r="C13">
        <v>30</v>
      </c>
      <c r="D13" s="1">
        <f t="shared" si="0"/>
        <v>383.16666666666663</v>
      </c>
      <c r="E13" s="1">
        <f t="shared" si="1"/>
        <v>191.58333333333331</v>
      </c>
      <c r="G13">
        <v>11</v>
      </c>
      <c r="H13">
        <v>9.9589999999999996</v>
      </c>
      <c r="I13">
        <v>25</v>
      </c>
      <c r="J13" s="1">
        <f t="shared" si="2"/>
        <v>398.36</v>
      </c>
      <c r="K13" s="1">
        <f t="shared" si="3"/>
        <v>199.18</v>
      </c>
      <c r="M13">
        <v>11</v>
      </c>
      <c r="N13">
        <v>10.917999999999999</v>
      </c>
      <c r="O13">
        <v>21</v>
      </c>
      <c r="P13" s="1">
        <f t="shared" si="4"/>
        <v>519.90476190476193</v>
      </c>
      <c r="Q13" s="1">
        <f t="shared" si="5"/>
        <v>259.95238095238096</v>
      </c>
      <c r="S13">
        <v>11</v>
      </c>
      <c r="T13">
        <v>10.023999999999999</v>
      </c>
      <c r="U13">
        <v>24</v>
      </c>
      <c r="V13">
        <f t="shared" si="6"/>
        <v>417.66666666666663</v>
      </c>
      <c r="W13">
        <f t="shared" si="7"/>
        <v>208.83333333333331</v>
      </c>
      <c r="Y13">
        <v>11</v>
      </c>
      <c r="Z13">
        <v>9.0990000000000002</v>
      </c>
      <c r="AA13">
        <v>31</v>
      </c>
      <c r="AB13">
        <f t="shared" si="8"/>
        <v>293.51612903225805</v>
      </c>
      <c r="AC13">
        <f t="shared" si="9"/>
        <v>146.75806451612902</v>
      </c>
      <c r="AE13">
        <v>10</v>
      </c>
      <c r="AF13">
        <v>8.9030000000000005</v>
      </c>
      <c r="AG13">
        <v>43</v>
      </c>
      <c r="AH13">
        <f t="shared" si="10"/>
        <v>207.04651162790699</v>
      </c>
      <c r="AI13">
        <f t="shared" si="11"/>
        <v>103.5232558139535</v>
      </c>
      <c r="AK13">
        <v>11</v>
      </c>
      <c r="AL13">
        <v>11.172000000000001</v>
      </c>
      <c r="AM13">
        <v>35</v>
      </c>
      <c r="AN13">
        <f t="shared" si="12"/>
        <v>319.20000000000005</v>
      </c>
      <c r="AO13">
        <f t="shared" si="13"/>
        <v>159.60000000000002</v>
      </c>
      <c r="AQ13">
        <v>11</v>
      </c>
      <c r="AR13">
        <v>11.667</v>
      </c>
      <c r="AS13">
        <v>22</v>
      </c>
      <c r="AT13">
        <f t="shared" si="14"/>
        <v>530.31818181818176</v>
      </c>
      <c r="AU13">
        <f t="shared" si="15"/>
        <v>265.15909090909088</v>
      </c>
    </row>
    <row r="14" spans="1:47" x14ac:dyDescent="0.2">
      <c r="A14">
        <v>12</v>
      </c>
      <c r="B14">
        <v>11.25</v>
      </c>
      <c r="C14">
        <v>15</v>
      </c>
      <c r="D14" s="1">
        <f t="shared" si="0"/>
        <v>750</v>
      </c>
      <c r="E14" s="1">
        <f t="shared" si="1"/>
        <v>375</v>
      </c>
      <c r="G14">
        <v>12</v>
      </c>
      <c r="H14">
        <v>10.817</v>
      </c>
      <c r="I14">
        <v>24</v>
      </c>
      <c r="J14" s="1">
        <f t="shared" si="2"/>
        <v>450.70833333333331</v>
      </c>
      <c r="K14" s="1">
        <f t="shared" si="3"/>
        <v>225.35416666666666</v>
      </c>
      <c r="M14">
        <v>12</v>
      </c>
      <c r="N14">
        <v>10.821999999999999</v>
      </c>
      <c r="O14">
        <v>22</v>
      </c>
      <c r="P14" s="1">
        <f t="shared" si="4"/>
        <v>491.90909090909088</v>
      </c>
      <c r="Q14" s="1">
        <f t="shared" si="5"/>
        <v>245.95454545454544</v>
      </c>
      <c r="S14">
        <v>12</v>
      </c>
      <c r="T14">
        <v>9.5749999999999993</v>
      </c>
      <c r="U14">
        <v>34</v>
      </c>
      <c r="V14">
        <f t="shared" si="6"/>
        <v>281.61764705882354</v>
      </c>
      <c r="W14">
        <f t="shared" si="7"/>
        <v>140.80882352941177</v>
      </c>
      <c r="Y14">
        <v>12</v>
      </c>
      <c r="Z14">
        <v>11.37</v>
      </c>
      <c r="AA14">
        <v>24</v>
      </c>
      <c r="AB14">
        <f t="shared" si="8"/>
        <v>473.74999999999994</v>
      </c>
      <c r="AC14">
        <f t="shared" si="9"/>
        <v>236.87499999999997</v>
      </c>
      <c r="AE14">
        <v>11</v>
      </c>
      <c r="AF14">
        <v>10.272</v>
      </c>
      <c r="AG14">
        <v>36</v>
      </c>
      <c r="AH14">
        <f t="shared" si="10"/>
        <v>285.33333333333331</v>
      </c>
      <c r="AI14">
        <f t="shared" si="11"/>
        <v>142.66666666666666</v>
      </c>
      <c r="AK14">
        <v>12</v>
      </c>
      <c r="AL14">
        <v>11.615</v>
      </c>
      <c r="AM14">
        <v>42</v>
      </c>
      <c r="AN14">
        <f t="shared" si="12"/>
        <v>276.54761904761904</v>
      </c>
      <c r="AO14">
        <f t="shared" si="13"/>
        <v>138.27380952380952</v>
      </c>
      <c r="AQ14">
        <v>12</v>
      </c>
      <c r="AR14">
        <v>11.823</v>
      </c>
      <c r="AS14">
        <v>25</v>
      </c>
      <c r="AT14">
        <f t="shared" si="14"/>
        <v>472.92</v>
      </c>
      <c r="AU14">
        <f t="shared" si="15"/>
        <v>236.46</v>
      </c>
    </row>
    <row r="15" spans="1:47" x14ac:dyDescent="0.2">
      <c r="A15">
        <v>13</v>
      </c>
      <c r="B15">
        <v>11.411</v>
      </c>
      <c r="C15">
        <v>15</v>
      </c>
      <c r="D15" s="1">
        <f t="shared" si="0"/>
        <v>760.73333333333323</v>
      </c>
      <c r="E15" s="1">
        <f t="shared" si="1"/>
        <v>380.36666666666662</v>
      </c>
      <c r="G15">
        <v>13</v>
      </c>
      <c r="H15">
        <v>10.956</v>
      </c>
      <c r="I15">
        <v>14</v>
      </c>
      <c r="J15" s="1">
        <f t="shared" si="2"/>
        <v>782.57142857142856</v>
      </c>
      <c r="K15" s="1">
        <f t="shared" si="3"/>
        <v>391.28571428571428</v>
      </c>
      <c r="M15">
        <v>13</v>
      </c>
      <c r="N15">
        <v>9.6389999999999993</v>
      </c>
      <c r="O15">
        <v>28</v>
      </c>
      <c r="P15" s="1">
        <f t="shared" si="4"/>
        <v>344.25</v>
      </c>
      <c r="Q15" s="1">
        <f t="shared" si="5"/>
        <v>172.125</v>
      </c>
      <c r="S15">
        <v>13</v>
      </c>
      <c r="T15">
        <v>9.9909999999999997</v>
      </c>
      <c r="U15">
        <v>16</v>
      </c>
      <c r="V15">
        <f t="shared" si="6"/>
        <v>624.4375</v>
      </c>
      <c r="W15">
        <f t="shared" si="7"/>
        <v>312.21875</v>
      </c>
      <c r="Y15">
        <v>13</v>
      </c>
      <c r="Z15">
        <v>10.558999999999999</v>
      </c>
      <c r="AA15">
        <v>46</v>
      </c>
      <c r="AB15">
        <f t="shared" si="8"/>
        <v>229.54347826086953</v>
      </c>
      <c r="AC15">
        <f t="shared" si="9"/>
        <v>114.77173913043477</v>
      </c>
      <c r="AE15">
        <v>12</v>
      </c>
      <c r="AF15">
        <v>9.7509999999999994</v>
      </c>
      <c r="AG15">
        <v>68</v>
      </c>
      <c r="AH15">
        <f t="shared" si="10"/>
        <v>143.39705882352939</v>
      </c>
      <c r="AI15">
        <f t="shared" si="11"/>
        <v>71.698529411764696</v>
      </c>
      <c r="AK15">
        <v>13</v>
      </c>
      <c r="AL15">
        <v>12.175000000000001</v>
      </c>
      <c r="AM15">
        <v>19</v>
      </c>
      <c r="AN15">
        <f t="shared" si="12"/>
        <v>640.78947368421052</v>
      </c>
      <c r="AO15">
        <f t="shared" si="13"/>
        <v>320.39473684210526</v>
      </c>
      <c r="AQ15">
        <v>13</v>
      </c>
      <c r="AR15">
        <v>11.993</v>
      </c>
      <c r="AS15">
        <v>12</v>
      </c>
      <c r="AT15">
        <f>(AR15/AS15)*1000</f>
        <v>999.41666666666674</v>
      </c>
      <c r="AU15">
        <f>AT15/2</f>
        <v>499.70833333333337</v>
      </c>
    </row>
    <row r="16" spans="1:47" x14ac:dyDescent="0.2">
      <c r="A16">
        <v>14</v>
      </c>
      <c r="B16">
        <v>10.106</v>
      </c>
      <c r="C16">
        <v>32</v>
      </c>
      <c r="D16" s="1">
        <f t="shared" si="0"/>
        <v>315.8125</v>
      </c>
      <c r="E16" s="1">
        <f t="shared" si="1"/>
        <v>157.90625</v>
      </c>
      <c r="G16">
        <v>14</v>
      </c>
      <c r="H16">
        <v>11.282</v>
      </c>
      <c r="I16">
        <v>18</v>
      </c>
      <c r="J16" s="1">
        <f t="shared" si="2"/>
        <v>626.77777777777771</v>
      </c>
      <c r="K16" s="1">
        <f t="shared" si="3"/>
        <v>313.38888888888886</v>
      </c>
      <c r="M16">
        <v>14</v>
      </c>
      <c r="N16">
        <v>7.4210000000000003</v>
      </c>
      <c r="O16">
        <v>12</v>
      </c>
      <c r="P16" s="1">
        <f t="shared" si="4"/>
        <v>618.41666666666674</v>
      </c>
      <c r="Q16" s="1">
        <f t="shared" si="5"/>
        <v>309.20833333333337</v>
      </c>
      <c r="S16">
        <v>14</v>
      </c>
      <c r="T16">
        <v>9.17</v>
      </c>
      <c r="U16">
        <v>44</v>
      </c>
      <c r="V16">
        <f t="shared" si="6"/>
        <v>208.40909090909091</v>
      </c>
      <c r="W16">
        <f t="shared" si="7"/>
        <v>104.20454545454545</v>
      </c>
      <c r="Y16">
        <v>14</v>
      </c>
      <c r="Z16">
        <v>10.164999999999999</v>
      </c>
      <c r="AA16">
        <v>26</v>
      </c>
      <c r="AB16">
        <f t="shared" si="8"/>
        <v>390.9615384615384</v>
      </c>
      <c r="AC16">
        <f t="shared" si="9"/>
        <v>195.4807692307692</v>
      </c>
      <c r="AE16">
        <v>13</v>
      </c>
      <c r="AF16">
        <v>5.5140000000000002</v>
      </c>
      <c r="AG16">
        <v>19</v>
      </c>
      <c r="AH16">
        <f t="shared" si="10"/>
        <v>290.21052631578948</v>
      </c>
      <c r="AI16">
        <f t="shared" si="11"/>
        <v>145.10526315789474</v>
      </c>
      <c r="AK16">
        <v>14</v>
      </c>
      <c r="AL16">
        <v>11.315</v>
      </c>
      <c r="AM16">
        <v>39</v>
      </c>
      <c r="AN16">
        <f t="shared" si="12"/>
        <v>290.12820512820514</v>
      </c>
      <c r="AO16">
        <f t="shared" si="13"/>
        <v>145.06410256410257</v>
      </c>
      <c r="AQ16">
        <v>14</v>
      </c>
      <c r="AR16">
        <v>11.471</v>
      </c>
      <c r="AS16">
        <v>11</v>
      </c>
      <c r="AT16">
        <f>(AR16/AS16)*1000</f>
        <v>1042.8181818181818</v>
      </c>
      <c r="AU16">
        <f>AT16/2</f>
        <v>521.40909090909088</v>
      </c>
    </row>
    <row r="17" spans="1:47" x14ac:dyDescent="0.2">
      <c r="A17">
        <v>15</v>
      </c>
      <c r="B17">
        <v>10.94</v>
      </c>
      <c r="C17">
        <v>16</v>
      </c>
      <c r="D17" s="1">
        <f t="shared" si="0"/>
        <v>683.75</v>
      </c>
      <c r="E17" s="1">
        <f t="shared" si="1"/>
        <v>341.875</v>
      </c>
      <c r="G17">
        <v>15</v>
      </c>
      <c r="H17">
        <v>10.952999999999999</v>
      </c>
      <c r="I17">
        <v>26</v>
      </c>
      <c r="J17" s="1">
        <f t="shared" si="2"/>
        <v>421.26923076923072</v>
      </c>
      <c r="K17" s="1">
        <f t="shared" si="3"/>
        <v>210.63461538461536</v>
      </c>
      <c r="M17">
        <v>15</v>
      </c>
      <c r="N17">
        <v>9.7379999999999995</v>
      </c>
      <c r="O17">
        <v>35</v>
      </c>
      <c r="P17" s="1">
        <f t="shared" si="4"/>
        <v>278.22857142857146</v>
      </c>
      <c r="Q17" s="1">
        <f t="shared" si="5"/>
        <v>139.11428571428573</v>
      </c>
      <c r="S17">
        <v>15</v>
      </c>
      <c r="T17">
        <v>8.2040000000000006</v>
      </c>
      <c r="U17">
        <v>34</v>
      </c>
      <c r="V17">
        <f t="shared" si="6"/>
        <v>241.29411764705884</v>
      </c>
      <c r="W17">
        <f t="shared" si="7"/>
        <v>120.64705882352942</v>
      </c>
      <c r="Y17">
        <v>15</v>
      </c>
      <c r="Z17">
        <v>10.256</v>
      </c>
      <c r="AA17">
        <v>40</v>
      </c>
      <c r="AB17">
        <f t="shared" si="8"/>
        <v>256.40000000000003</v>
      </c>
      <c r="AC17">
        <f t="shared" si="9"/>
        <v>128.20000000000002</v>
      </c>
      <c r="AE17">
        <v>13</v>
      </c>
      <c r="AF17">
        <v>4.6669999999999998</v>
      </c>
      <c r="AG17">
        <v>30</v>
      </c>
      <c r="AH17">
        <f t="shared" si="10"/>
        <v>155.56666666666666</v>
      </c>
      <c r="AI17">
        <f t="shared" si="11"/>
        <v>77.783333333333331</v>
      </c>
      <c r="AK17">
        <v>15</v>
      </c>
      <c r="AL17">
        <v>11.393000000000001</v>
      </c>
      <c r="AM17">
        <v>30</v>
      </c>
      <c r="AN17">
        <f t="shared" si="12"/>
        <v>379.76666666666671</v>
      </c>
      <c r="AO17">
        <f t="shared" si="13"/>
        <v>189.88333333333335</v>
      </c>
      <c r="AQ17">
        <v>15</v>
      </c>
      <c r="AR17">
        <v>11.693</v>
      </c>
      <c r="AS17">
        <v>21</v>
      </c>
      <c r="AT17">
        <f t="shared" si="14"/>
        <v>556.80952380952374</v>
      </c>
      <c r="AU17">
        <f t="shared" si="15"/>
        <v>278.40476190476187</v>
      </c>
    </row>
    <row r="18" spans="1:47" x14ac:dyDescent="0.2">
      <c r="A18">
        <v>16</v>
      </c>
      <c r="B18">
        <v>11.031000000000001</v>
      </c>
      <c r="C18">
        <v>28</v>
      </c>
      <c r="D18" s="1">
        <f t="shared" si="0"/>
        <v>393.96428571428572</v>
      </c>
      <c r="E18" s="1">
        <f t="shared" si="1"/>
        <v>196.98214285714286</v>
      </c>
      <c r="J18" s="1"/>
      <c r="K18" s="1"/>
      <c r="M18">
        <v>16</v>
      </c>
      <c r="N18">
        <v>9.4770000000000003</v>
      </c>
      <c r="O18">
        <v>24</v>
      </c>
      <c r="P18" s="1">
        <f t="shared" si="4"/>
        <v>394.87500000000006</v>
      </c>
      <c r="Q18" s="1">
        <f t="shared" si="5"/>
        <v>197.43750000000003</v>
      </c>
      <c r="S18">
        <v>16</v>
      </c>
      <c r="T18">
        <v>10.147</v>
      </c>
      <c r="U18">
        <v>31</v>
      </c>
      <c r="V18">
        <f t="shared" si="6"/>
        <v>327.32258064516128</v>
      </c>
      <c r="W18">
        <f t="shared" si="7"/>
        <v>163.66129032258064</v>
      </c>
      <c r="AE18">
        <v>14</v>
      </c>
      <c r="AF18">
        <v>11.067</v>
      </c>
      <c r="AG18">
        <v>28</v>
      </c>
      <c r="AH18">
        <f t="shared" si="10"/>
        <v>395.25</v>
      </c>
      <c r="AI18">
        <f t="shared" si="11"/>
        <v>197.625</v>
      </c>
      <c r="AQ18">
        <v>16</v>
      </c>
      <c r="AR18">
        <v>11.641</v>
      </c>
      <c r="AS18">
        <v>25</v>
      </c>
      <c r="AT18">
        <f t="shared" si="14"/>
        <v>465.64</v>
      </c>
      <c r="AU18">
        <f t="shared" si="15"/>
        <v>232.82</v>
      </c>
    </row>
    <row r="19" spans="1:47" x14ac:dyDescent="0.2">
      <c r="D19" s="1"/>
      <c r="E19" s="1"/>
      <c r="J19" s="1"/>
      <c r="K19" s="1"/>
      <c r="AC19" s="10">
        <f>AVERAGE(AC3:AC17)</f>
        <v>161.85188742934784</v>
      </c>
      <c r="AE19">
        <v>15</v>
      </c>
      <c r="AF19">
        <v>8.59</v>
      </c>
      <c r="AG19">
        <v>34</v>
      </c>
      <c r="AH19">
        <f t="shared" si="10"/>
        <v>252.64705882352939</v>
      </c>
      <c r="AI19">
        <f t="shared" si="11"/>
        <v>126.3235294117647</v>
      </c>
      <c r="AQ19">
        <v>17</v>
      </c>
      <c r="AR19">
        <v>12.488</v>
      </c>
      <c r="AS19">
        <v>23</v>
      </c>
      <c r="AT19">
        <f t="shared" si="14"/>
        <v>542.95652173913049</v>
      </c>
      <c r="AU19">
        <f t="shared" si="15"/>
        <v>271.47826086956525</v>
      </c>
    </row>
    <row r="20" spans="1:47" x14ac:dyDescent="0.2">
      <c r="D20" s="1" t="s">
        <v>5</v>
      </c>
      <c r="E20" s="3">
        <f>AVERAGE(E3:E18)</f>
        <v>261.56054315476194</v>
      </c>
      <c r="J20" s="1"/>
      <c r="K20" s="2">
        <f>AVERAGE(K3:K17)</f>
        <v>250.59229981773453</v>
      </c>
      <c r="Q20" s="4">
        <f>AVERAGE(Q3:Q18)</f>
        <v>207.01677918429647</v>
      </c>
      <c r="W20" s="9">
        <f>AVERAGE(W3:W18)</f>
        <v>193.22720345390761</v>
      </c>
      <c r="AC20">
        <f>STDEV(AC3:AC17)</f>
        <v>63.210160973929526</v>
      </c>
      <c r="AE20">
        <v>16</v>
      </c>
      <c r="AF20">
        <v>8.9030000000000005</v>
      </c>
      <c r="AG20">
        <v>37</v>
      </c>
      <c r="AH20">
        <f t="shared" si="10"/>
        <v>240.62162162162161</v>
      </c>
      <c r="AI20">
        <f t="shared" si="11"/>
        <v>120.31081081081081</v>
      </c>
      <c r="AO20" s="13">
        <f>AVERAGE(AO3:AO17)</f>
        <v>211.0464134374113</v>
      </c>
      <c r="AQ20">
        <v>18</v>
      </c>
      <c r="AR20">
        <v>11.08</v>
      </c>
      <c r="AS20">
        <v>24</v>
      </c>
      <c r="AT20">
        <f t="shared" si="14"/>
        <v>461.66666666666669</v>
      </c>
      <c r="AU20">
        <f t="shared" si="15"/>
        <v>230.83333333333334</v>
      </c>
    </row>
    <row r="21" spans="1:47" x14ac:dyDescent="0.2">
      <c r="D21" s="1" t="s">
        <v>6</v>
      </c>
      <c r="E21" s="1">
        <f>STDEV(E3:E18)</f>
        <v>77.236086308985165</v>
      </c>
      <c r="J21" s="1"/>
      <c r="K21" s="1">
        <f>STDEV(K3:K17)</f>
        <v>68.076467241687496</v>
      </c>
      <c r="Q21" s="1">
        <f>STDEV(Q3:Q18)</f>
        <v>58.659289717418709</v>
      </c>
      <c r="W21">
        <f>STDEV(W3:W18)</f>
        <v>75.91988102943634</v>
      </c>
      <c r="AC21">
        <f>AC20/SQRT(15)</f>
        <v>16.320793384207935</v>
      </c>
      <c r="AE21">
        <v>17</v>
      </c>
      <c r="AF21">
        <v>6.9740000000000002</v>
      </c>
      <c r="AG21">
        <v>40</v>
      </c>
      <c r="AH21">
        <f t="shared" si="10"/>
        <v>174.35</v>
      </c>
      <c r="AI21">
        <f t="shared" si="11"/>
        <v>87.174999999999997</v>
      </c>
      <c r="AO21">
        <f>STDEV(AO3:AO17)</f>
        <v>55.303485396861873</v>
      </c>
    </row>
    <row r="22" spans="1:47" x14ac:dyDescent="0.2">
      <c r="D22" s="1" t="s">
        <v>7</v>
      </c>
      <c r="E22" s="1">
        <f>E21/SQRT(16)</f>
        <v>19.309021577246291</v>
      </c>
      <c r="J22" s="1"/>
      <c r="K22" s="1">
        <f>K21/SQRT(15)</f>
        <v>17.577268259712696</v>
      </c>
      <c r="Q22" s="1">
        <f>Q21/SQRT(16)</f>
        <v>14.664822429354677</v>
      </c>
      <c r="W22">
        <f>W21/SQRT(16)</f>
        <v>18.979970257359085</v>
      </c>
      <c r="AC22" s="10">
        <f>1.96*AC21</f>
        <v>31.988755033047553</v>
      </c>
      <c r="AO22">
        <f>AO21/SQRT(15)</f>
        <v>14.279298528618074</v>
      </c>
      <c r="AU22" s="25">
        <f>AVERAGE(AU3:AU20)</f>
        <v>268.11908714472037</v>
      </c>
    </row>
    <row r="23" spans="1:47" x14ac:dyDescent="0.2">
      <c r="D23" s="1" t="s">
        <v>8</v>
      </c>
      <c r="E23" s="3">
        <f>1.96*E22</f>
        <v>37.845682291402731</v>
      </c>
      <c r="J23" s="1"/>
      <c r="K23" s="2">
        <f>1.96*K22</f>
        <v>34.451445789036882</v>
      </c>
      <c r="Q23" s="4">
        <f>1.96*Q22</f>
        <v>28.743051961535166</v>
      </c>
      <c r="W23" s="9">
        <f>W22*1.96</f>
        <v>37.200741704423805</v>
      </c>
      <c r="AI23" s="12">
        <f>AVERAGE(AI3:AI21)</f>
        <v>118.79834875488027</v>
      </c>
      <c r="AO23" s="13">
        <f>1.96*AO22</f>
        <v>27.987425116091426</v>
      </c>
      <c r="AU23">
        <f>STDEV(AU3:AU20)</f>
        <v>96.749065734743624</v>
      </c>
    </row>
    <row r="24" spans="1:47" x14ac:dyDescent="0.2">
      <c r="D24" s="1"/>
      <c r="E24" s="1"/>
      <c r="W24" s="8"/>
      <c r="AI24">
        <f>STDEV(AI3:AI21)</f>
        <v>38.810412848612145</v>
      </c>
      <c r="AU24">
        <f>AU23/SQRT(18)</f>
        <v>22.803973484833424</v>
      </c>
    </row>
    <row r="25" spans="1:47" x14ac:dyDescent="0.2">
      <c r="D25" s="1"/>
      <c r="E25" s="1"/>
      <c r="AI25">
        <f>AI24/SQRT(19)</f>
        <v>8.9037193454838341</v>
      </c>
      <c r="AU25" s="25">
        <f>1.96*AU24</f>
        <v>44.695788030273512</v>
      </c>
    </row>
    <row r="26" spans="1:47" x14ac:dyDescent="0.2">
      <c r="D26" s="1"/>
      <c r="E26" s="1"/>
      <c r="AI26" s="12">
        <f>AI25*1.96</f>
        <v>17.451289917148316</v>
      </c>
    </row>
    <row r="27" spans="1:47" x14ac:dyDescent="0.2">
      <c r="B27" s="21" t="s">
        <v>11</v>
      </c>
      <c r="C27" s="21"/>
      <c r="D27" s="21"/>
      <c r="E27" s="21"/>
      <c r="H27" s="22" t="s">
        <v>12</v>
      </c>
      <c r="I27" s="22"/>
      <c r="J27" s="22"/>
      <c r="K27" s="22"/>
      <c r="N27" s="23" t="s">
        <v>21</v>
      </c>
      <c r="O27" s="23"/>
      <c r="P27" s="23"/>
      <c r="Q27" s="23"/>
      <c r="T27" s="17" t="s">
        <v>14</v>
      </c>
      <c r="U27" s="17"/>
      <c r="V27" s="17"/>
      <c r="W27" s="17"/>
      <c r="Z27" s="16" t="s">
        <v>16</v>
      </c>
      <c r="AA27" s="16"/>
      <c r="AB27" s="16"/>
      <c r="AC27" s="16"/>
      <c r="AL27" s="14" t="s">
        <v>22</v>
      </c>
      <c r="AM27" s="14"/>
      <c r="AN27" s="14"/>
      <c r="AO27" s="14"/>
      <c r="AR27" s="24" t="s">
        <v>24</v>
      </c>
      <c r="AS27" s="24"/>
      <c r="AT27" s="24"/>
      <c r="AU27" s="24"/>
    </row>
    <row r="28" spans="1:47" x14ac:dyDescent="0.2">
      <c r="B28" t="s">
        <v>4</v>
      </c>
      <c r="C28" t="s">
        <v>0</v>
      </c>
      <c r="D28" t="s">
        <v>1</v>
      </c>
      <c r="E28" t="s">
        <v>2</v>
      </c>
      <c r="H28" t="s">
        <v>4</v>
      </c>
      <c r="I28" t="s">
        <v>0</v>
      </c>
      <c r="J28" t="s">
        <v>1</v>
      </c>
      <c r="K28" t="s">
        <v>2</v>
      </c>
      <c r="N28" t="s">
        <v>4</v>
      </c>
      <c r="O28" t="s">
        <v>0</v>
      </c>
      <c r="P28" t="s">
        <v>1</v>
      </c>
      <c r="Q28" t="s">
        <v>2</v>
      </c>
      <c r="T28" t="s">
        <v>4</v>
      </c>
      <c r="U28" t="s">
        <v>0</v>
      </c>
      <c r="V28" t="s">
        <v>1</v>
      </c>
      <c r="W28" t="s">
        <v>2</v>
      </c>
      <c r="Z28" t="s">
        <v>4</v>
      </c>
      <c r="AA28" t="s">
        <v>0</v>
      </c>
      <c r="AB28" t="s">
        <v>1</v>
      </c>
      <c r="AC28" t="s">
        <v>2</v>
      </c>
      <c r="AF28" s="15" t="s">
        <v>18</v>
      </c>
      <c r="AG28" s="15"/>
      <c r="AH28" s="15"/>
      <c r="AI28" s="15"/>
      <c r="AL28" t="s">
        <v>4</v>
      </c>
      <c r="AM28" t="s">
        <v>0</v>
      </c>
      <c r="AN28" t="s">
        <v>1</v>
      </c>
      <c r="AO28" t="s">
        <v>2</v>
      </c>
      <c r="AR28" t="s">
        <v>4</v>
      </c>
      <c r="AS28" t="s">
        <v>0</v>
      </c>
      <c r="AT28" t="s">
        <v>1</v>
      </c>
      <c r="AU28" t="s">
        <v>2</v>
      </c>
    </row>
    <row r="29" spans="1:47" x14ac:dyDescent="0.2">
      <c r="A29">
        <v>1</v>
      </c>
      <c r="B29">
        <v>8.3019999999999996</v>
      </c>
      <c r="C29">
        <v>23</v>
      </c>
      <c r="D29" s="1">
        <f>(B29/C29)*1000</f>
        <v>360.95652173913038</v>
      </c>
      <c r="E29" s="1">
        <f>D29/2</f>
        <v>180.47826086956519</v>
      </c>
      <c r="G29">
        <v>1</v>
      </c>
      <c r="H29">
        <v>10.787000000000001</v>
      </c>
      <c r="I29">
        <v>33</v>
      </c>
      <c r="J29" s="1">
        <f>(H29/I29)*1000</f>
        <v>326.87878787878788</v>
      </c>
      <c r="K29" s="1">
        <f>J29/2</f>
        <v>163.43939393939394</v>
      </c>
      <c r="M29">
        <v>1</v>
      </c>
      <c r="N29">
        <v>7.6130000000000004</v>
      </c>
      <c r="O29">
        <v>16</v>
      </c>
      <c r="P29" s="1">
        <f>(N29/O29)*1000</f>
        <v>475.8125</v>
      </c>
      <c r="Q29" s="1">
        <f>P29/2</f>
        <v>237.90625</v>
      </c>
      <c r="S29">
        <v>1</v>
      </c>
      <c r="T29">
        <v>6.2439999999999998</v>
      </c>
      <c r="U29">
        <v>32</v>
      </c>
      <c r="V29">
        <f>(T29/U29)*1000</f>
        <v>195.125</v>
      </c>
      <c r="W29">
        <f>V29/2</f>
        <v>97.5625</v>
      </c>
      <c r="Y29">
        <v>1</v>
      </c>
      <c r="Z29">
        <v>10.952999999999999</v>
      </c>
      <c r="AA29">
        <v>45</v>
      </c>
      <c r="AB29">
        <f t="shared" ref="AB29:AB42" si="16">(Z29/AA29)*1000</f>
        <v>243.39999999999998</v>
      </c>
      <c r="AC29">
        <f t="shared" ref="AC29:AC42" si="17">AB29/2</f>
        <v>121.69999999999999</v>
      </c>
      <c r="AF29" t="s">
        <v>4</v>
      </c>
      <c r="AG29" t="s">
        <v>0</v>
      </c>
      <c r="AH29" t="s">
        <v>1</v>
      </c>
      <c r="AI29" t="s">
        <v>2</v>
      </c>
      <c r="AK29">
        <v>1</v>
      </c>
      <c r="AL29">
        <v>10.09</v>
      </c>
      <c r="AM29">
        <v>36</v>
      </c>
      <c r="AN29">
        <f>(AL29/AM29)*1000</f>
        <v>280.27777777777777</v>
      </c>
      <c r="AO29">
        <f>AN29/2</f>
        <v>140.13888888888889</v>
      </c>
      <c r="AQ29">
        <v>1</v>
      </c>
      <c r="AR29">
        <v>11.263</v>
      </c>
      <c r="AS29">
        <v>16</v>
      </c>
      <c r="AT29">
        <f>(AR29/AS29)*1000</f>
        <v>703.9375</v>
      </c>
      <c r="AU29">
        <f>AT29/2</f>
        <v>351.96875</v>
      </c>
    </row>
    <row r="30" spans="1:47" x14ac:dyDescent="0.2">
      <c r="A30">
        <v>2</v>
      </c>
      <c r="B30">
        <v>11.471</v>
      </c>
      <c r="C30">
        <v>27</v>
      </c>
      <c r="D30" s="1">
        <f t="shared" ref="D30:D43" si="18">(B30/C30)*1000</f>
        <v>424.85185185185185</v>
      </c>
      <c r="E30" s="1">
        <f t="shared" ref="E30:E43" si="19">D30/2</f>
        <v>212.42592592592592</v>
      </c>
      <c r="G30">
        <v>2</v>
      </c>
      <c r="H30">
        <v>11.061</v>
      </c>
      <c r="I30">
        <v>29</v>
      </c>
      <c r="J30" s="1">
        <f t="shared" ref="J30:J45" si="20">(H30/I30)*1000</f>
        <v>381.41379310344826</v>
      </c>
      <c r="K30" s="1">
        <f t="shared" ref="K30:K45" si="21">J30/2</f>
        <v>190.70689655172413</v>
      </c>
      <c r="M30">
        <v>2</v>
      </c>
      <c r="N30">
        <v>9.1769999999999996</v>
      </c>
      <c r="O30">
        <v>24</v>
      </c>
      <c r="P30" s="1">
        <f t="shared" ref="P30:P45" si="22">(N30/O30)*1000</f>
        <v>382.37499999999994</v>
      </c>
      <c r="Q30" s="1">
        <f t="shared" ref="Q30:Q45" si="23">P30/2</f>
        <v>191.18749999999997</v>
      </c>
      <c r="S30">
        <v>2</v>
      </c>
      <c r="T30">
        <v>8.0329999999999995</v>
      </c>
      <c r="U30">
        <v>40</v>
      </c>
      <c r="V30">
        <f t="shared" ref="V30:V43" si="24">(T30/U30)*1000</f>
        <v>200.82499999999999</v>
      </c>
      <c r="W30">
        <f t="shared" ref="W30:W43" si="25">V30/2</f>
        <v>100.41249999999999</v>
      </c>
      <c r="Y30">
        <v>2</v>
      </c>
      <c r="Z30">
        <v>8.6379999999999999</v>
      </c>
      <c r="AA30">
        <v>26</v>
      </c>
      <c r="AB30">
        <f t="shared" si="16"/>
        <v>332.23076923076923</v>
      </c>
      <c r="AC30">
        <f t="shared" si="17"/>
        <v>166.11538461538461</v>
      </c>
      <c r="AE30">
        <v>1</v>
      </c>
      <c r="AF30">
        <v>9.3469999999999995</v>
      </c>
      <c r="AG30">
        <v>39</v>
      </c>
      <c r="AH30">
        <f>(AF30/AG30)*1000</f>
        <v>239.66666666666666</v>
      </c>
      <c r="AI30">
        <f>AH30/2</f>
        <v>119.83333333333333</v>
      </c>
      <c r="AK30">
        <v>2</v>
      </c>
      <c r="AL30">
        <v>9.92</v>
      </c>
      <c r="AM30">
        <v>28</v>
      </c>
      <c r="AN30">
        <f t="shared" ref="AN30:AN44" si="26">(AL30/AM30)*1000</f>
        <v>354.28571428571428</v>
      </c>
      <c r="AO30">
        <f t="shared" ref="AO30:AO44" si="27">AN30/2</f>
        <v>177.14285714285714</v>
      </c>
      <c r="AQ30">
        <v>2</v>
      </c>
      <c r="AR30">
        <v>10.624000000000001</v>
      </c>
      <c r="AS30">
        <v>20</v>
      </c>
      <c r="AT30">
        <f t="shared" ref="AT30:AT47" si="28">(AR30/AS30)*1000</f>
        <v>531.20000000000005</v>
      </c>
      <c r="AU30">
        <f t="shared" ref="AU30:AU47" si="29">AT30/2</f>
        <v>265.60000000000002</v>
      </c>
    </row>
    <row r="31" spans="1:47" x14ac:dyDescent="0.2">
      <c r="A31">
        <v>3</v>
      </c>
      <c r="B31">
        <v>11.2</v>
      </c>
      <c r="C31">
        <v>12</v>
      </c>
      <c r="D31" s="1">
        <f t="shared" si="18"/>
        <v>933.33333333333326</v>
      </c>
      <c r="E31" s="1">
        <f t="shared" si="19"/>
        <v>466.66666666666663</v>
      </c>
      <c r="G31">
        <v>3</v>
      </c>
      <c r="H31">
        <v>9.1389999999999993</v>
      </c>
      <c r="I31">
        <v>22</v>
      </c>
      <c r="J31" s="1">
        <f t="shared" si="20"/>
        <v>415.40909090909088</v>
      </c>
      <c r="K31" s="1">
        <f t="shared" si="21"/>
        <v>207.70454545454544</v>
      </c>
      <c r="M31">
        <v>3</v>
      </c>
      <c r="N31">
        <v>10.856</v>
      </c>
      <c r="O31">
        <v>26</v>
      </c>
      <c r="P31" s="1">
        <f t="shared" si="22"/>
        <v>417.53846153846155</v>
      </c>
      <c r="Q31" s="1">
        <f t="shared" si="23"/>
        <v>208.76923076923077</v>
      </c>
      <c r="S31">
        <v>3</v>
      </c>
      <c r="T31">
        <v>6.0620000000000003</v>
      </c>
      <c r="U31">
        <v>33</v>
      </c>
      <c r="V31">
        <f t="shared" si="24"/>
        <v>183.69696969696969</v>
      </c>
      <c r="W31">
        <f t="shared" si="25"/>
        <v>91.848484848484844</v>
      </c>
      <c r="Y31">
        <v>3</v>
      </c>
      <c r="Z31">
        <v>7.9809999999999999</v>
      </c>
      <c r="AA31">
        <v>27</v>
      </c>
      <c r="AB31">
        <f t="shared" si="16"/>
        <v>295.59259259259255</v>
      </c>
      <c r="AC31">
        <f t="shared" si="17"/>
        <v>147.79629629629628</v>
      </c>
      <c r="AE31">
        <v>2</v>
      </c>
      <c r="AF31">
        <v>7.7039999999999997</v>
      </c>
      <c r="AG31">
        <v>37</v>
      </c>
      <c r="AH31">
        <f t="shared" ref="AH31:AH44" si="30">(AF31/AG31)*1000</f>
        <v>208.21621621621622</v>
      </c>
      <c r="AI31">
        <f t="shared" ref="AI31:AI44" si="31">AH31/2</f>
        <v>104.10810810810811</v>
      </c>
      <c r="AK31">
        <v>3</v>
      </c>
      <c r="AL31">
        <v>9.8680000000000003</v>
      </c>
      <c r="AM31">
        <v>35</v>
      </c>
      <c r="AN31">
        <f t="shared" si="26"/>
        <v>281.94285714285718</v>
      </c>
      <c r="AO31">
        <f t="shared" si="27"/>
        <v>140.97142857142859</v>
      </c>
      <c r="AQ31">
        <v>3</v>
      </c>
      <c r="AR31">
        <v>10.898</v>
      </c>
      <c r="AS31">
        <v>33</v>
      </c>
      <c r="AT31">
        <f t="shared" si="28"/>
        <v>330.24242424242425</v>
      </c>
      <c r="AU31">
        <f t="shared" si="29"/>
        <v>165.12121212121212</v>
      </c>
    </row>
    <row r="32" spans="1:47" x14ac:dyDescent="0.2">
      <c r="A32">
        <v>4</v>
      </c>
      <c r="B32">
        <v>11.363</v>
      </c>
      <c r="C32">
        <v>36</v>
      </c>
      <c r="D32" s="1">
        <f t="shared" si="18"/>
        <v>315.63888888888886</v>
      </c>
      <c r="E32" s="1">
        <f t="shared" si="19"/>
        <v>157.81944444444443</v>
      </c>
      <c r="G32">
        <v>4</v>
      </c>
      <c r="H32">
        <v>10.391</v>
      </c>
      <c r="I32">
        <v>25</v>
      </c>
      <c r="J32" s="1">
        <f t="shared" si="20"/>
        <v>415.64</v>
      </c>
      <c r="K32" s="1">
        <f t="shared" si="21"/>
        <v>207.82</v>
      </c>
      <c r="M32">
        <v>4</v>
      </c>
      <c r="N32">
        <v>11.701000000000001</v>
      </c>
      <c r="O32">
        <v>16</v>
      </c>
      <c r="P32" s="1">
        <f t="shared" si="22"/>
        <v>731.3125</v>
      </c>
      <c r="Q32" s="1">
        <f t="shared" si="23"/>
        <v>365.65625</v>
      </c>
      <c r="S32">
        <v>4</v>
      </c>
      <c r="T32">
        <v>7.0650000000000004</v>
      </c>
      <c r="U32">
        <v>22</v>
      </c>
      <c r="V32">
        <f t="shared" si="24"/>
        <v>321.13636363636368</v>
      </c>
      <c r="W32">
        <f t="shared" si="25"/>
        <v>160.56818181818184</v>
      </c>
      <c r="Y32">
        <v>4</v>
      </c>
      <c r="Z32">
        <v>9.0739999999999998</v>
      </c>
      <c r="AA32">
        <v>37</v>
      </c>
      <c r="AB32">
        <f t="shared" si="16"/>
        <v>245.24324324324323</v>
      </c>
      <c r="AC32">
        <f t="shared" si="17"/>
        <v>122.62162162162161</v>
      </c>
      <c r="AE32">
        <v>3</v>
      </c>
      <c r="AF32">
        <v>8.2390000000000008</v>
      </c>
      <c r="AG32">
        <v>42</v>
      </c>
      <c r="AH32">
        <f t="shared" si="30"/>
        <v>196.16666666666669</v>
      </c>
      <c r="AI32">
        <f t="shared" si="31"/>
        <v>98.083333333333343</v>
      </c>
      <c r="AK32">
        <v>4</v>
      </c>
      <c r="AL32">
        <v>10.324</v>
      </c>
      <c r="AM32">
        <v>30</v>
      </c>
      <c r="AN32">
        <f t="shared" si="26"/>
        <v>344.13333333333333</v>
      </c>
      <c r="AO32">
        <f t="shared" si="27"/>
        <v>172.06666666666666</v>
      </c>
      <c r="AQ32">
        <v>4</v>
      </c>
      <c r="AR32">
        <v>11.145</v>
      </c>
      <c r="AS32">
        <v>24</v>
      </c>
      <c r="AT32">
        <f t="shared" si="28"/>
        <v>464.375</v>
      </c>
      <c r="AU32">
        <f t="shared" si="29"/>
        <v>232.1875</v>
      </c>
    </row>
    <row r="33" spans="1:47" x14ac:dyDescent="0.2">
      <c r="A33">
        <v>6</v>
      </c>
      <c r="B33">
        <v>11.246</v>
      </c>
      <c r="C33">
        <v>21</v>
      </c>
      <c r="D33" s="1">
        <f t="shared" si="18"/>
        <v>535.52380952380952</v>
      </c>
      <c r="E33" s="1">
        <f t="shared" si="19"/>
        <v>267.76190476190476</v>
      </c>
      <c r="G33">
        <v>5</v>
      </c>
      <c r="H33">
        <v>9.093</v>
      </c>
      <c r="I33">
        <v>25</v>
      </c>
      <c r="J33" s="1">
        <f t="shared" si="20"/>
        <v>363.71999999999997</v>
      </c>
      <c r="K33" s="1">
        <f t="shared" si="21"/>
        <v>181.85999999999999</v>
      </c>
      <c r="M33">
        <v>5</v>
      </c>
      <c r="N33">
        <v>10.098000000000001</v>
      </c>
      <c r="O33">
        <v>37</v>
      </c>
      <c r="P33" s="1">
        <f t="shared" si="22"/>
        <v>272.91891891891896</v>
      </c>
      <c r="Q33" s="1">
        <f t="shared" si="23"/>
        <v>136.45945945945948</v>
      </c>
      <c r="S33">
        <v>5</v>
      </c>
      <c r="T33">
        <v>7.7850000000000001</v>
      </c>
      <c r="U33">
        <v>19</v>
      </c>
      <c r="V33">
        <f t="shared" si="24"/>
        <v>409.73684210526318</v>
      </c>
      <c r="W33">
        <f t="shared" si="25"/>
        <v>204.86842105263159</v>
      </c>
      <c r="Y33">
        <v>5</v>
      </c>
      <c r="Z33">
        <v>11.064</v>
      </c>
      <c r="AA33">
        <v>44</v>
      </c>
      <c r="AB33">
        <f t="shared" si="16"/>
        <v>251.45454545454544</v>
      </c>
      <c r="AC33">
        <f t="shared" si="17"/>
        <v>125.72727272727272</v>
      </c>
      <c r="AE33">
        <v>4</v>
      </c>
      <c r="AF33">
        <v>10.050000000000001</v>
      </c>
      <c r="AG33">
        <v>41</v>
      </c>
      <c r="AH33">
        <f t="shared" si="30"/>
        <v>245.12195121951223</v>
      </c>
      <c r="AI33">
        <f t="shared" si="31"/>
        <v>122.56097560975611</v>
      </c>
      <c r="AK33">
        <v>5</v>
      </c>
      <c r="AL33">
        <v>10.220000000000001</v>
      </c>
      <c r="AM33">
        <v>22</v>
      </c>
      <c r="AN33">
        <f t="shared" si="26"/>
        <v>464.54545454545462</v>
      </c>
      <c r="AO33">
        <f t="shared" si="27"/>
        <v>232.27272727272731</v>
      </c>
      <c r="AQ33">
        <v>5</v>
      </c>
      <c r="AR33">
        <v>10.259</v>
      </c>
      <c r="AS33">
        <v>21</v>
      </c>
      <c r="AT33">
        <f t="shared" si="28"/>
        <v>488.52380952380952</v>
      </c>
      <c r="AU33">
        <f t="shared" si="29"/>
        <v>244.26190476190476</v>
      </c>
    </row>
    <row r="34" spans="1:47" x14ac:dyDescent="0.2">
      <c r="A34">
        <v>7</v>
      </c>
      <c r="B34">
        <v>10.231</v>
      </c>
      <c r="C34">
        <v>27</v>
      </c>
      <c r="D34" s="1">
        <f t="shared" si="18"/>
        <v>378.92592592592592</v>
      </c>
      <c r="E34" s="1">
        <f t="shared" si="19"/>
        <v>189.46296296296296</v>
      </c>
      <c r="G34">
        <v>6</v>
      </c>
      <c r="H34">
        <v>10.388999999999999</v>
      </c>
      <c r="I34">
        <v>18</v>
      </c>
      <c r="J34" s="1">
        <f t="shared" si="20"/>
        <v>577.16666666666663</v>
      </c>
      <c r="K34" s="1">
        <f t="shared" si="21"/>
        <v>288.58333333333331</v>
      </c>
      <c r="M34">
        <v>6</v>
      </c>
      <c r="N34">
        <v>10.396000000000001</v>
      </c>
      <c r="O34">
        <v>32</v>
      </c>
      <c r="P34" s="1">
        <f t="shared" si="22"/>
        <v>324.875</v>
      </c>
      <c r="Q34" s="1">
        <f t="shared" si="23"/>
        <v>162.4375</v>
      </c>
      <c r="S34">
        <v>6</v>
      </c>
      <c r="T34">
        <v>8.1010000000000009</v>
      </c>
      <c r="U34">
        <v>32</v>
      </c>
      <c r="V34">
        <f t="shared" si="24"/>
        <v>253.15625000000003</v>
      </c>
      <c r="W34">
        <f t="shared" si="25"/>
        <v>126.57812500000001</v>
      </c>
      <c r="Y34">
        <v>6</v>
      </c>
      <c r="Z34">
        <v>9.4570000000000007</v>
      </c>
      <c r="AA34">
        <v>21</v>
      </c>
      <c r="AB34">
        <f t="shared" si="16"/>
        <v>450.33333333333337</v>
      </c>
      <c r="AC34">
        <f t="shared" si="17"/>
        <v>225.16666666666669</v>
      </c>
      <c r="AE34">
        <v>6</v>
      </c>
      <c r="AF34">
        <v>8.6430000000000007</v>
      </c>
      <c r="AG34">
        <v>48</v>
      </c>
      <c r="AH34">
        <f t="shared" si="30"/>
        <v>180.0625</v>
      </c>
      <c r="AI34">
        <f t="shared" si="31"/>
        <v>90.03125</v>
      </c>
      <c r="AK34">
        <v>6</v>
      </c>
      <c r="AL34">
        <v>10.023999999999999</v>
      </c>
      <c r="AM34">
        <v>49</v>
      </c>
      <c r="AN34">
        <f t="shared" si="26"/>
        <v>204.57142857142856</v>
      </c>
      <c r="AO34">
        <f t="shared" si="27"/>
        <v>102.28571428571428</v>
      </c>
      <c r="AQ34">
        <v>6</v>
      </c>
      <c r="AR34">
        <v>11.132</v>
      </c>
      <c r="AS34">
        <v>40</v>
      </c>
      <c r="AT34">
        <f t="shared" si="28"/>
        <v>278.3</v>
      </c>
      <c r="AU34">
        <f t="shared" si="29"/>
        <v>139.15</v>
      </c>
    </row>
    <row r="35" spans="1:47" x14ac:dyDescent="0.2">
      <c r="A35">
        <v>8</v>
      </c>
      <c r="B35">
        <v>10.167999999999999</v>
      </c>
      <c r="C35">
        <v>22</v>
      </c>
      <c r="D35" s="1">
        <f t="shared" si="18"/>
        <v>462.18181818181813</v>
      </c>
      <c r="E35" s="1">
        <f t="shared" si="19"/>
        <v>231.09090909090907</v>
      </c>
      <c r="G35">
        <v>7</v>
      </c>
      <c r="H35">
        <v>9.0329999999999995</v>
      </c>
      <c r="I35">
        <v>23</v>
      </c>
      <c r="J35" s="1">
        <f t="shared" si="20"/>
        <v>392.73913043478257</v>
      </c>
      <c r="K35" s="1">
        <f t="shared" si="21"/>
        <v>196.36956521739128</v>
      </c>
      <c r="M35">
        <v>7</v>
      </c>
      <c r="N35">
        <v>10.965999999999999</v>
      </c>
      <c r="O35">
        <v>39</v>
      </c>
      <c r="P35" s="1">
        <f t="shared" si="22"/>
        <v>281.17948717948713</v>
      </c>
      <c r="Q35" s="1">
        <f t="shared" si="23"/>
        <v>140.58974358974356</v>
      </c>
      <c r="S35">
        <v>7</v>
      </c>
      <c r="T35">
        <v>5.9569999999999999</v>
      </c>
      <c r="U35">
        <v>27</v>
      </c>
      <c r="V35">
        <f t="shared" si="24"/>
        <v>220.62962962962962</v>
      </c>
      <c r="W35">
        <f t="shared" si="25"/>
        <v>110.31481481481481</v>
      </c>
      <c r="Y35">
        <v>7</v>
      </c>
      <c r="Z35">
        <v>8.94</v>
      </c>
      <c r="AA35">
        <v>33</v>
      </c>
      <c r="AB35">
        <f t="shared" si="16"/>
        <v>270.90909090909088</v>
      </c>
      <c r="AC35">
        <f t="shared" si="17"/>
        <v>135.45454545454544</v>
      </c>
      <c r="AE35">
        <v>7</v>
      </c>
      <c r="AF35">
        <v>9.2940000000000005</v>
      </c>
      <c r="AG35">
        <v>22</v>
      </c>
      <c r="AH35">
        <f t="shared" si="30"/>
        <v>422.4545454545455</v>
      </c>
      <c r="AI35">
        <f t="shared" si="31"/>
        <v>211.22727272727275</v>
      </c>
      <c r="AK35">
        <v>7</v>
      </c>
      <c r="AL35">
        <v>8.6950000000000003</v>
      </c>
      <c r="AM35">
        <v>31</v>
      </c>
      <c r="AN35">
        <f t="shared" si="26"/>
        <v>280.48387096774195</v>
      </c>
      <c r="AO35">
        <f t="shared" si="27"/>
        <v>140.24193548387098</v>
      </c>
      <c r="AQ35">
        <v>7</v>
      </c>
      <c r="AR35">
        <v>10.78</v>
      </c>
      <c r="AS35">
        <v>24</v>
      </c>
      <c r="AT35">
        <f t="shared" si="28"/>
        <v>449.16666666666669</v>
      </c>
      <c r="AU35">
        <f t="shared" si="29"/>
        <v>224.58333333333334</v>
      </c>
    </row>
    <row r="36" spans="1:47" x14ac:dyDescent="0.2">
      <c r="A36">
        <v>9</v>
      </c>
      <c r="B36">
        <v>10.859</v>
      </c>
      <c r="C36">
        <v>27</v>
      </c>
      <c r="D36" s="1">
        <f t="shared" si="18"/>
        <v>402.18518518518522</v>
      </c>
      <c r="E36" s="1">
        <f t="shared" si="19"/>
        <v>201.09259259259261</v>
      </c>
      <c r="G36">
        <v>8</v>
      </c>
      <c r="H36">
        <v>10.901</v>
      </c>
      <c r="I36">
        <v>23</v>
      </c>
      <c r="J36" s="1">
        <f t="shared" si="20"/>
        <v>473.95652173913044</v>
      </c>
      <c r="K36" s="1">
        <f t="shared" si="21"/>
        <v>236.97826086956522</v>
      </c>
      <c r="M36">
        <v>8</v>
      </c>
      <c r="N36">
        <v>9.6929999999999996</v>
      </c>
      <c r="O36">
        <v>35</v>
      </c>
      <c r="P36" s="1">
        <f t="shared" si="22"/>
        <v>276.94285714285718</v>
      </c>
      <c r="Q36" s="1">
        <f t="shared" si="23"/>
        <v>138.47142857142859</v>
      </c>
      <c r="S36">
        <v>8</v>
      </c>
      <c r="T36">
        <v>8.9689999999999994</v>
      </c>
      <c r="U36">
        <v>31</v>
      </c>
      <c r="V36">
        <f t="shared" si="24"/>
        <v>289.32258064516128</v>
      </c>
      <c r="W36">
        <f t="shared" si="25"/>
        <v>144.66129032258064</v>
      </c>
      <c r="Y36">
        <v>8</v>
      </c>
      <c r="Z36">
        <v>9.9930000000000003</v>
      </c>
      <c r="AA36">
        <v>30</v>
      </c>
      <c r="AB36">
        <f t="shared" si="16"/>
        <v>333.1</v>
      </c>
      <c r="AC36">
        <f t="shared" si="17"/>
        <v>166.55</v>
      </c>
      <c r="AE36">
        <v>8</v>
      </c>
      <c r="AF36">
        <v>9.5939999999999994</v>
      </c>
      <c r="AG36">
        <v>30</v>
      </c>
      <c r="AH36">
        <f t="shared" si="30"/>
        <v>319.79999999999995</v>
      </c>
      <c r="AI36">
        <f t="shared" si="31"/>
        <v>159.89999999999998</v>
      </c>
      <c r="AK36">
        <v>8</v>
      </c>
      <c r="AL36">
        <v>10.936999999999999</v>
      </c>
      <c r="AM36">
        <v>24</v>
      </c>
      <c r="AN36">
        <f t="shared" si="26"/>
        <v>455.70833333333331</v>
      </c>
      <c r="AO36">
        <f t="shared" si="27"/>
        <v>227.85416666666666</v>
      </c>
      <c r="AQ36">
        <v>8</v>
      </c>
      <c r="AR36">
        <v>11.602</v>
      </c>
      <c r="AS36">
        <v>50</v>
      </c>
      <c r="AT36">
        <f t="shared" si="28"/>
        <v>232.04</v>
      </c>
      <c r="AU36">
        <f t="shared" si="29"/>
        <v>116.02</v>
      </c>
    </row>
    <row r="37" spans="1:47" x14ac:dyDescent="0.2">
      <c r="A37">
        <v>10</v>
      </c>
      <c r="B37">
        <v>10.952999999999999</v>
      </c>
      <c r="C37">
        <v>21</v>
      </c>
      <c r="D37" s="1">
        <f t="shared" si="18"/>
        <v>521.57142857142856</v>
      </c>
      <c r="E37" s="1">
        <f t="shared" si="19"/>
        <v>260.78571428571428</v>
      </c>
      <c r="G37">
        <v>9</v>
      </c>
      <c r="H37">
        <v>10.554</v>
      </c>
      <c r="I37">
        <v>29</v>
      </c>
      <c r="J37" s="1">
        <f t="shared" si="20"/>
        <v>363.93103448275866</v>
      </c>
      <c r="K37" s="1">
        <f t="shared" si="21"/>
        <v>181.96551724137933</v>
      </c>
      <c r="M37">
        <v>9</v>
      </c>
      <c r="N37">
        <v>9.7690000000000001</v>
      </c>
      <c r="O37">
        <v>36</v>
      </c>
      <c r="P37" s="1">
        <f t="shared" si="22"/>
        <v>271.36111111111109</v>
      </c>
      <c r="Q37" s="1">
        <f t="shared" si="23"/>
        <v>135.68055555555554</v>
      </c>
      <c r="S37">
        <v>9</v>
      </c>
      <c r="T37">
        <v>9.282</v>
      </c>
      <c r="U37">
        <v>33</v>
      </c>
      <c r="V37">
        <f t="shared" si="24"/>
        <v>281.27272727272731</v>
      </c>
      <c r="W37">
        <f t="shared" si="25"/>
        <v>140.63636363636365</v>
      </c>
      <c r="Y37">
        <v>9</v>
      </c>
      <c r="Z37">
        <v>8.2729999999999997</v>
      </c>
      <c r="AA37">
        <v>40</v>
      </c>
      <c r="AB37">
        <f t="shared" si="16"/>
        <v>206.82499999999999</v>
      </c>
      <c r="AC37">
        <f t="shared" si="17"/>
        <v>103.41249999999999</v>
      </c>
      <c r="AE37">
        <v>9</v>
      </c>
      <c r="AF37">
        <v>9.8420000000000005</v>
      </c>
      <c r="AG37">
        <v>39</v>
      </c>
      <c r="AH37">
        <f t="shared" si="30"/>
        <v>252.35897435897436</v>
      </c>
      <c r="AI37">
        <f t="shared" si="31"/>
        <v>126.17948717948718</v>
      </c>
      <c r="AK37">
        <v>9</v>
      </c>
      <c r="AL37">
        <v>9.8290000000000006</v>
      </c>
      <c r="AM37">
        <v>36</v>
      </c>
      <c r="AN37">
        <f t="shared" si="26"/>
        <v>273.02777777777783</v>
      </c>
      <c r="AO37">
        <f t="shared" si="27"/>
        <v>136.51388888888891</v>
      </c>
      <c r="AQ37">
        <v>9</v>
      </c>
      <c r="AR37">
        <v>10.259</v>
      </c>
      <c r="AS37">
        <v>31</v>
      </c>
      <c r="AT37">
        <f t="shared" si="28"/>
        <v>330.9354838709678</v>
      </c>
      <c r="AU37">
        <f t="shared" si="29"/>
        <v>165.4677419354839</v>
      </c>
    </row>
    <row r="38" spans="1:47" x14ac:dyDescent="0.2">
      <c r="A38">
        <v>11</v>
      </c>
      <c r="B38">
        <v>11.497</v>
      </c>
      <c r="C38">
        <v>22</v>
      </c>
      <c r="D38" s="1">
        <f t="shared" si="18"/>
        <v>522.59090909090912</v>
      </c>
      <c r="E38" s="1">
        <f t="shared" si="19"/>
        <v>261.29545454545456</v>
      </c>
      <c r="G38">
        <v>10</v>
      </c>
      <c r="H38">
        <v>11.259</v>
      </c>
      <c r="I38">
        <v>28</v>
      </c>
      <c r="J38" s="1">
        <f t="shared" si="20"/>
        <v>402.10714285714289</v>
      </c>
      <c r="K38" s="1">
        <f t="shared" si="21"/>
        <v>201.05357142857144</v>
      </c>
      <c r="M38">
        <v>10</v>
      </c>
      <c r="N38">
        <v>11.038</v>
      </c>
      <c r="O38">
        <v>19</v>
      </c>
      <c r="P38" s="1">
        <f t="shared" si="22"/>
        <v>580.9473684210526</v>
      </c>
      <c r="Q38" s="1">
        <f t="shared" si="23"/>
        <v>290.4736842105263</v>
      </c>
      <c r="S38">
        <v>10</v>
      </c>
      <c r="T38">
        <v>8.1080000000000005</v>
      </c>
      <c r="U38">
        <v>37</v>
      </c>
      <c r="V38">
        <f t="shared" si="24"/>
        <v>219.13513513513516</v>
      </c>
      <c r="W38">
        <f t="shared" si="25"/>
        <v>109.56756756756758</v>
      </c>
      <c r="Y38">
        <v>10</v>
      </c>
      <c r="Z38">
        <v>10.324</v>
      </c>
      <c r="AA38">
        <v>49</v>
      </c>
      <c r="AB38">
        <f t="shared" si="16"/>
        <v>210.69387755102039</v>
      </c>
      <c r="AC38">
        <f t="shared" si="17"/>
        <v>105.3469387755102</v>
      </c>
      <c r="AE38">
        <v>10</v>
      </c>
      <c r="AF38">
        <v>8.7989999999999995</v>
      </c>
      <c r="AG38">
        <v>38</v>
      </c>
      <c r="AH38">
        <f t="shared" si="30"/>
        <v>231.55263157894734</v>
      </c>
      <c r="AI38">
        <f t="shared" si="31"/>
        <v>115.77631578947367</v>
      </c>
      <c r="AK38">
        <v>10</v>
      </c>
      <c r="AL38">
        <v>10.715</v>
      </c>
      <c r="AM38">
        <v>25</v>
      </c>
      <c r="AN38">
        <f t="shared" si="26"/>
        <v>428.59999999999997</v>
      </c>
      <c r="AO38">
        <f t="shared" si="27"/>
        <v>214.29999999999998</v>
      </c>
      <c r="AQ38">
        <v>10</v>
      </c>
      <c r="AR38">
        <v>10.923999999999999</v>
      </c>
      <c r="AS38">
        <v>47</v>
      </c>
      <c r="AT38">
        <f t="shared" si="28"/>
        <v>232.42553191489358</v>
      </c>
      <c r="AU38">
        <f t="shared" si="29"/>
        <v>116.21276595744679</v>
      </c>
    </row>
    <row r="39" spans="1:47" x14ac:dyDescent="0.2">
      <c r="A39">
        <v>12</v>
      </c>
      <c r="B39">
        <v>10.157999999999999</v>
      </c>
      <c r="C39">
        <v>36</v>
      </c>
      <c r="D39" s="1">
        <f t="shared" si="18"/>
        <v>282.16666666666669</v>
      </c>
      <c r="E39" s="1">
        <f t="shared" si="19"/>
        <v>141.08333333333334</v>
      </c>
      <c r="G39">
        <v>11</v>
      </c>
      <c r="H39">
        <v>10.814</v>
      </c>
      <c r="I39">
        <v>21</v>
      </c>
      <c r="J39" s="1">
        <f t="shared" si="20"/>
        <v>514.95238095238096</v>
      </c>
      <c r="K39" s="1">
        <f t="shared" si="21"/>
        <v>257.47619047619048</v>
      </c>
      <c r="M39">
        <v>11</v>
      </c>
      <c r="N39">
        <v>10.542999999999999</v>
      </c>
      <c r="O39">
        <v>21</v>
      </c>
      <c r="P39" s="1">
        <f t="shared" si="22"/>
        <v>502.04761904761898</v>
      </c>
      <c r="Q39" s="1">
        <f t="shared" si="23"/>
        <v>251.02380952380949</v>
      </c>
      <c r="S39">
        <v>11</v>
      </c>
      <c r="T39">
        <v>8.4039999999999999</v>
      </c>
      <c r="U39">
        <v>26</v>
      </c>
      <c r="V39">
        <f t="shared" si="24"/>
        <v>323.23076923076923</v>
      </c>
      <c r="W39">
        <f t="shared" si="25"/>
        <v>161.61538461538461</v>
      </c>
      <c r="Y39">
        <v>11</v>
      </c>
      <c r="Z39">
        <v>7.1440000000000001</v>
      </c>
      <c r="AA39">
        <v>37</v>
      </c>
      <c r="AB39">
        <f t="shared" si="16"/>
        <v>193.08108108108107</v>
      </c>
      <c r="AC39">
        <f t="shared" si="17"/>
        <v>96.540540540540533</v>
      </c>
      <c r="AE39">
        <v>11</v>
      </c>
      <c r="AF39">
        <v>9.1769999999999996</v>
      </c>
      <c r="AG39">
        <v>31</v>
      </c>
      <c r="AH39">
        <f t="shared" si="30"/>
        <v>296.0322580645161</v>
      </c>
      <c r="AI39">
        <f t="shared" si="31"/>
        <v>148.01612903225805</v>
      </c>
      <c r="AK39">
        <v>11</v>
      </c>
      <c r="AL39">
        <v>12.006</v>
      </c>
      <c r="AM39">
        <v>23</v>
      </c>
      <c r="AN39">
        <f t="shared" si="26"/>
        <v>522</v>
      </c>
      <c r="AO39">
        <f t="shared" si="27"/>
        <v>261</v>
      </c>
      <c r="AQ39">
        <v>11</v>
      </c>
      <c r="AR39">
        <v>10.141999999999999</v>
      </c>
      <c r="AS39">
        <v>21</v>
      </c>
      <c r="AT39">
        <f t="shared" si="28"/>
        <v>482.95238095238091</v>
      </c>
      <c r="AU39">
        <f t="shared" si="29"/>
        <v>241.47619047619045</v>
      </c>
    </row>
    <row r="40" spans="1:47" x14ac:dyDescent="0.2">
      <c r="A40">
        <v>13</v>
      </c>
      <c r="B40">
        <v>11.285</v>
      </c>
      <c r="C40">
        <v>27</v>
      </c>
      <c r="D40" s="1">
        <f t="shared" si="18"/>
        <v>417.96296296296299</v>
      </c>
      <c r="E40" s="1">
        <f t="shared" si="19"/>
        <v>208.9814814814815</v>
      </c>
      <c r="G40">
        <v>12</v>
      </c>
      <c r="H40">
        <v>11.397</v>
      </c>
      <c r="I40">
        <v>32</v>
      </c>
      <c r="J40" s="1">
        <f t="shared" si="20"/>
        <v>356.15625</v>
      </c>
      <c r="K40" s="1">
        <f t="shared" si="21"/>
        <v>178.078125</v>
      </c>
      <c r="M40">
        <v>12</v>
      </c>
      <c r="N40">
        <v>10.095000000000001</v>
      </c>
      <c r="O40">
        <v>22</v>
      </c>
      <c r="P40" s="1">
        <f t="shared" si="22"/>
        <v>458.86363636363643</v>
      </c>
      <c r="Q40" s="1">
        <f t="shared" si="23"/>
        <v>229.43181818181822</v>
      </c>
      <c r="S40">
        <v>12</v>
      </c>
      <c r="T40">
        <v>6.1529999999999996</v>
      </c>
      <c r="U40">
        <v>27</v>
      </c>
      <c r="V40">
        <f t="shared" si="24"/>
        <v>227.88888888888886</v>
      </c>
      <c r="W40">
        <f t="shared" si="25"/>
        <v>113.94444444444443</v>
      </c>
      <c r="Y40">
        <v>12</v>
      </c>
      <c r="Z40">
        <v>7.4089999999999998</v>
      </c>
      <c r="AA40">
        <v>38</v>
      </c>
      <c r="AB40">
        <f t="shared" si="16"/>
        <v>194.9736842105263</v>
      </c>
      <c r="AC40">
        <f t="shared" si="17"/>
        <v>97.48684210526315</v>
      </c>
      <c r="AE40">
        <v>12</v>
      </c>
      <c r="AF40">
        <v>9.8160000000000007</v>
      </c>
      <c r="AG40">
        <v>28</v>
      </c>
      <c r="AH40">
        <f t="shared" si="30"/>
        <v>350.57142857142861</v>
      </c>
      <c r="AI40">
        <f t="shared" si="31"/>
        <v>175.28571428571431</v>
      </c>
      <c r="AK40">
        <v>12</v>
      </c>
      <c r="AL40">
        <v>9.2289999999999992</v>
      </c>
      <c r="AM40">
        <v>37</v>
      </c>
      <c r="AN40">
        <f t="shared" si="26"/>
        <v>249.43243243243239</v>
      </c>
      <c r="AO40">
        <f t="shared" si="27"/>
        <v>124.7162162162162</v>
      </c>
      <c r="AQ40">
        <v>12</v>
      </c>
      <c r="AR40">
        <v>11.51</v>
      </c>
      <c r="AS40">
        <v>16</v>
      </c>
      <c r="AT40">
        <f t="shared" si="28"/>
        <v>719.375</v>
      </c>
      <c r="AU40">
        <f t="shared" si="29"/>
        <v>359.6875</v>
      </c>
    </row>
    <row r="41" spans="1:47" x14ac:dyDescent="0.2">
      <c r="A41">
        <v>14</v>
      </c>
      <c r="B41">
        <v>10.632</v>
      </c>
      <c r="C41">
        <v>26</v>
      </c>
      <c r="D41" s="1">
        <f t="shared" si="18"/>
        <v>408.92307692307691</v>
      </c>
      <c r="E41" s="1">
        <f t="shared" si="19"/>
        <v>204.46153846153845</v>
      </c>
      <c r="G41">
        <v>13</v>
      </c>
      <c r="H41">
        <v>9.7439999999999998</v>
      </c>
      <c r="I41">
        <v>24</v>
      </c>
      <c r="J41" s="1">
        <f t="shared" si="20"/>
        <v>406</v>
      </c>
      <c r="K41" s="1">
        <f t="shared" si="21"/>
        <v>203</v>
      </c>
      <c r="M41">
        <v>13</v>
      </c>
      <c r="N41">
        <v>7.593</v>
      </c>
      <c r="O41">
        <v>25</v>
      </c>
      <c r="P41" s="1">
        <f t="shared" si="22"/>
        <v>303.71999999999997</v>
      </c>
      <c r="Q41" s="1">
        <f t="shared" si="23"/>
        <v>151.85999999999999</v>
      </c>
      <c r="S41">
        <v>13</v>
      </c>
      <c r="T41">
        <v>5.8280000000000003</v>
      </c>
      <c r="U41">
        <v>35</v>
      </c>
      <c r="V41">
        <f t="shared" si="24"/>
        <v>166.51428571428573</v>
      </c>
      <c r="W41">
        <f t="shared" si="25"/>
        <v>83.257142857142867</v>
      </c>
      <c r="Y41">
        <v>13</v>
      </c>
      <c r="Z41">
        <v>8.7959999999999994</v>
      </c>
      <c r="AA41">
        <v>26</v>
      </c>
      <c r="AB41">
        <f t="shared" si="16"/>
        <v>338.30769230769232</v>
      </c>
      <c r="AC41">
        <f t="shared" si="17"/>
        <v>169.15384615384616</v>
      </c>
      <c r="AE41">
        <v>13</v>
      </c>
      <c r="AF41">
        <v>8.7469999999999999</v>
      </c>
      <c r="AG41">
        <v>54</v>
      </c>
      <c r="AH41">
        <f t="shared" si="30"/>
        <v>161.98148148148147</v>
      </c>
      <c r="AI41">
        <f t="shared" si="31"/>
        <v>80.990740740740733</v>
      </c>
      <c r="AK41">
        <v>13</v>
      </c>
      <c r="AL41">
        <v>11.602</v>
      </c>
      <c r="AM41">
        <v>18</v>
      </c>
      <c r="AN41">
        <f t="shared" si="26"/>
        <v>644.55555555555554</v>
      </c>
      <c r="AO41">
        <f t="shared" si="27"/>
        <v>322.27777777777777</v>
      </c>
      <c r="AQ41">
        <v>13</v>
      </c>
      <c r="AR41">
        <v>11.132</v>
      </c>
      <c r="AS41">
        <v>27</v>
      </c>
      <c r="AT41">
        <f t="shared" si="28"/>
        <v>412.29629629629625</v>
      </c>
      <c r="AU41">
        <f t="shared" si="29"/>
        <v>206.14814814814812</v>
      </c>
    </row>
    <row r="42" spans="1:47" x14ac:dyDescent="0.2">
      <c r="A42">
        <v>15</v>
      </c>
      <c r="B42">
        <v>11.406000000000001</v>
      </c>
      <c r="C42">
        <v>25</v>
      </c>
      <c r="D42" s="1">
        <f t="shared" si="18"/>
        <v>456.24</v>
      </c>
      <c r="E42" s="1">
        <f t="shared" si="19"/>
        <v>228.12</v>
      </c>
      <c r="G42">
        <v>14</v>
      </c>
      <c r="H42">
        <v>11.448</v>
      </c>
      <c r="I42">
        <v>21</v>
      </c>
      <c r="J42" s="1">
        <f t="shared" si="20"/>
        <v>545.14285714285711</v>
      </c>
      <c r="K42" s="1">
        <f t="shared" si="21"/>
        <v>272.57142857142856</v>
      </c>
      <c r="M42">
        <v>14</v>
      </c>
      <c r="N42">
        <v>9.9909999999999997</v>
      </c>
      <c r="O42">
        <v>48</v>
      </c>
      <c r="P42" s="1">
        <f t="shared" si="22"/>
        <v>208.14583333333334</v>
      </c>
      <c r="Q42" s="1">
        <f t="shared" si="23"/>
        <v>104.07291666666667</v>
      </c>
      <c r="S42">
        <v>14</v>
      </c>
      <c r="T42">
        <v>6.7510000000000003</v>
      </c>
      <c r="U42">
        <v>39</v>
      </c>
      <c r="V42">
        <f t="shared" si="24"/>
        <v>173.10256410256412</v>
      </c>
      <c r="W42">
        <f t="shared" si="25"/>
        <v>86.551282051282058</v>
      </c>
      <c r="Y42">
        <v>14</v>
      </c>
      <c r="Z42">
        <v>9.2360000000000007</v>
      </c>
      <c r="AA42">
        <v>44</v>
      </c>
      <c r="AB42">
        <f t="shared" si="16"/>
        <v>209.90909090909093</v>
      </c>
      <c r="AC42">
        <f t="shared" si="17"/>
        <v>104.95454545454547</v>
      </c>
      <c r="AE42">
        <v>14</v>
      </c>
      <c r="AF42">
        <v>8.4990000000000006</v>
      </c>
      <c r="AG42">
        <v>42</v>
      </c>
      <c r="AH42">
        <f t="shared" si="30"/>
        <v>202.35714285714286</v>
      </c>
      <c r="AI42">
        <f t="shared" si="31"/>
        <v>101.17857142857143</v>
      </c>
      <c r="AK42">
        <v>14</v>
      </c>
      <c r="AL42">
        <v>11.602</v>
      </c>
      <c r="AM42">
        <v>35</v>
      </c>
      <c r="AN42">
        <f t="shared" si="26"/>
        <v>331.48571428571427</v>
      </c>
      <c r="AO42">
        <f t="shared" si="27"/>
        <v>165.74285714285713</v>
      </c>
      <c r="AQ42">
        <v>14</v>
      </c>
      <c r="AR42">
        <v>11.067</v>
      </c>
      <c r="AS42">
        <v>43</v>
      </c>
      <c r="AT42">
        <f t="shared" si="28"/>
        <v>257.37209302325579</v>
      </c>
      <c r="AU42">
        <f t="shared" si="29"/>
        <v>128.68604651162789</v>
      </c>
    </row>
    <row r="43" spans="1:47" x14ac:dyDescent="0.2">
      <c r="A43">
        <v>16</v>
      </c>
      <c r="B43">
        <v>9.1389999999999993</v>
      </c>
      <c r="C43">
        <v>24</v>
      </c>
      <c r="D43" s="1">
        <f t="shared" si="18"/>
        <v>380.79166666666663</v>
      </c>
      <c r="E43" s="1">
        <f t="shared" si="19"/>
        <v>190.39583333333331</v>
      </c>
      <c r="G43">
        <v>15</v>
      </c>
      <c r="H43">
        <v>10.712999999999999</v>
      </c>
      <c r="I43">
        <v>26</v>
      </c>
      <c r="J43" s="1">
        <f t="shared" si="20"/>
        <v>412.03846153846155</v>
      </c>
      <c r="K43" s="1">
        <f t="shared" si="21"/>
        <v>206.01923076923077</v>
      </c>
      <c r="M43">
        <v>15</v>
      </c>
      <c r="N43">
        <v>10.624000000000001</v>
      </c>
      <c r="O43">
        <v>33</v>
      </c>
      <c r="P43" s="1">
        <f t="shared" si="22"/>
        <v>321.93939393939399</v>
      </c>
      <c r="Q43" s="1">
        <f t="shared" si="23"/>
        <v>160.969696969697</v>
      </c>
      <c r="S43">
        <v>15</v>
      </c>
      <c r="T43">
        <v>8.7569999999999997</v>
      </c>
      <c r="U43">
        <v>21</v>
      </c>
      <c r="V43">
        <f t="shared" si="24"/>
        <v>417</v>
      </c>
      <c r="W43">
        <f t="shared" si="25"/>
        <v>208.5</v>
      </c>
      <c r="AE43">
        <v>15</v>
      </c>
      <c r="AF43">
        <v>10.728</v>
      </c>
      <c r="AG43">
        <v>61</v>
      </c>
      <c r="AH43">
        <f t="shared" si="30"/>
        <v>175.86885245901641</v>
      </c>
      <c r="AI43">
        <f t="shared" si="31"/>
        <v>87.934426229508205</v>
      </c>
      <c r="AK43">
        <v>15</v>
      </c>
      <c r="AL43">
        <v>11.445</v>
      </c>
      <c r="AM43">
        <v>45</v>
      </c>
      <c r="AN43">
        <f t="shared" si="26"/>
        <v>254.33333333333334</v>
      </c>
      <c r="AO43">
        <f t="shared" si="27"/>
        <v>127.16666666666667</v>
      </c>
      <c r="AQ43">
        <v>15</v>
      </c>
      <c r="AR43">
        <v>11.211</v>
      </c>
      <c r="AS43">
        <v>26</v>
      </c>
      <c r="AT43">
        <f t="shared" si="28"/>
        <v>431.19230769230774</v>
      </c>
      <c r="AU43">
        <f t="shared" si="29"/>
        <v>215.59615384615387</v>
      </c>
    </row>
    <row r="44" spans="1:47" x14ac:dyDescent="0.2">
      <c r="D44" s="1"/>
      <c r="E44" s="1"/>
      <c r="G44">
        <v>16</v>
      </c>
      <c r="H44">
        <v>9.2750000000000004</v>
      </c>
      <c r="I44">
        <v>18</v>
      </c>
      <c r="J44" s="1">
        <f t="shared" si="20"/>
        <v>515.27777777777783</v>
      </c>
      <c r="K44" s="1">
        <f t="shared" si="21"/>
        <v>257.63888888888891</v>
      </c>
      <c r="M44">
        <v>16</v>
      </c>
      <c r="N44">
        <v>9.4309999999999992</v>
      </c>
      <c r="O44">
        <v>25</v>
      </c>
      <c r="P44" s="1">
        <f t="shared" si="22"/>
        <v>377.23999999999995</v>
      </c>
      <c r="Q44" s="1">
        <f t="shared" si="23"/>
        <v>188.61999999999998</v>
      </c>
      <c r="AE44">
        <v>16</v>
      </c>
      <c r="AF44">
        <v>10.220000000000001</v>
      </c>
      <c r="AG44">
        <v>39</v>
      </c>
      <c r="AH44">
        <f t="shared" si="30"/>
        <v>262.0512820512821</v>
      </c>
      <c r="AI44">
        <f t="shared" si="31"/>
        <v>131.02564102564105</v>
      </c>
      <c r="AK44">
        <v>16</v>
      </c>
      <c r="AL44">
        <v>11.51</v>
      </c>
      <c r="AM44">
        <v>24</v>
      </c>
      <c r="AN44">
        <f t="shared" si="26"/>
        <v>479.58333333333331</v>
      </c>
      <c r="AO44">
        <f t="shared" si="27"/>
        <v>239.79166666666666</v>
      </c>
      <c r="AQ44">
        <v>16</v>
      </c>
      <c r="AR44">
        <v>11.340999999999999</v>
      </c>
      <c r="AS44">
        <v>18</v>
      </c>
      <c r="AT44">
        <f t="shared" si="28"/>
        <v>630.05555555555543</v>
      </c>
      <c r="AU44">
        <f t="shared" si="29"/>
        <v>315.02777777777771</v>
      </c>
    </row>
    <row r="45" spans="1:47" x14ac:dyDescent="0.2">
      <c r="D45" s="1"/>
      <c r="G45">
        <v>17</v>
      </c>
      <c r="H45">
        <v>11.154999999999999</v>
      </c>
      <c r="I45">
        <v>33</v>
      </c>
      <c r="J45" s="1">
        <f t="shared" si="20"/>
        <v>338.030303030303</v>
      </c>
      <c r="K45" s="1">
        <f t="shared" si="21"/>
        <v>169.0151515151515</v>
      </c>
      <c r="M45">
        <v>17</v>
      </c>
      <c r="N45">
        <v>10.491</v>
      </c>
      <c r="O45">
        <v>20</v>
      </c>
      <c r="P45" s="1">
        <f t="shared" si="22"/>
        <v>524.54999999999995</v>
      </c>
      <c r="Q45" s="1">
        <f t="shared" si="23"/>
        <v>262.27499999999998</v>
      </c>
      <c r="AQ45">
        <v>17</v>
      </c>
      <c r="AR45">
        <v>10.885</v>
      </c>
      <c r="AS45">
        <v>34</v>
      </c>
      <c r="AT45">
        <f t="shared" si="28"/>
        <v>320.14705882352939</v>
      </c>
      <c r="AU45">
        <f t="shared" si="29"/>
        <v>160.0735294117647</v>
      </c>
    </row>
    <row r="46" spans="1:47" x14ac:dyDescent="0.2">
      <c r="D46" s="1"/>
      <c r="J46" s="1"/>
      <c r="K46" s="1"/>
      <c r="P46" s="1"/>
      <c r="Q46" s="1"/>
      <c r="AC46" s="10">
        <f>AVERAGE(AC29:AC42)</f>
        <v>134.85907145796378</v>
      </c>
      <c r="AI46" s="12">
        <f>AVERAGE(AI30:AI44)</f>
        <v>124.80875325487987</v>
      </c>
      <c r="AO46" s="13">
        <f>AVERAGE(AO29:AO44)</f>
        <v>182.78021614611836</v>
      </c>
      <c r="AQ46">
        <v>18</v>
      </c>
      <c r="AR46">
        <v>11.954000000000001</v>
      </c>
      <c r="AS46">
        <v>20</v>
      </c>
      <c r="AT46">
        <f t="shared" si="28"/>
        <v>597.70000000000005</v>
      </c>
      <c r="AU46">
        <f t="shared" si="29"/>
        <v>298.85000000000002</v>
      </c>
    </row>
    <row r="47" spans="1:47" x14ac:dyDescent="0.2">
      <c r="D47" s="1"/>
      <c r="E47" s="5">
        <f>AVERAGE(E29:E43)</f>
        <v>226.79480151705513</v>
      </c>
      <c r="J47" s="1"/>
      <c r="K47" s="6">
        <f>AVERAGE(K29:K45)</f>
        <v>211.78118230922317</v>
      </c>
      <c r="P47" s="1"/>
      <c r="Q47" s="7">
        <f>AVERAGE(Q29:Q45)</f>
        <v>197.40499079399621</v>
      </c>
      <c r="W47" s="9">
        <f>AVERAGE(W29:W43)</f>
        <v>129.39243353525859</v>
      </c>
      <c r="AC47">
        <f>STDEV(AC29:AC42)</f>
        <v>36.696284341079149</v>
      </c>
      <c r="AI47">
        <f>STDEV(AI30:AI44)</f>
        <v>35.984462966858537</v>
      </c>
      <c r="AO47">
        <f>STDEV(AO29:AO44)</f>
        <v>60.662840606929514</v>
      </c>
      <c r="AQ47">
        <v>19</v>
      </c>
      <c r="AR47">
        <v>11.497</v>
      </c>
      <c r="AS47">
        <v>22</v>
      </c>
      <c r="AT47">
        <f t="shared" si="28"/>
        <v>522.59090909090912</v>
      </c>
      <c r="AU47">
        <f t="shared" si="29"/>
        <v>261.29545454545456</v>
      </c>
    </row>
    <row r="48" spans="1:47" x14ac:dyDescent="0.2">
      <c r="D48" s="1"/>
      <c r="E48" s="1">
        <f>STDEV(E29:E43)</f>
        <v>75.703222677503078</v>
      </c>
      <c r="J48" s="1"/>
      <c r="K48" s="1">
        <f>STDEV(K29:K45)</f>
        <v>37.454333454173458</v>
      </c>
      <c r="P48" s="1"/>
      <c r="Q48" s="1">
        <f>STDEV(Q29:Q45)</f>
        <v>68.248302026577221</v>
      </c>
      <c r="W48">
        <f>STDEV(W29:W43)</f>
        <v>40.137568547674086</v>
      </c>
      <c r="AC48">
        <f>AC47/SQRT(14)</f>
        <v>9.8074945265682647</v>
      </c>
      <c r="AI48">
        <f>AI47/SQRT(15)</f>
        <v>9.2911483861907094</v>
      </c>
      <c r="AO48">
        <f>AO47/SQRT(16)</f>
        <v>15.165710151732378</v>
      </c>
    </row>
    <row r="49" spans="4:47" x14ac:dyDescent="0.2">
      <c r="D49" s="1"/>
      <c r="E49" s="1">
        <f>E48/SQRT(15)</f>
        <v>19.546488045613405</v>
      </c>
      <c r="J49" s="1"/>
      <c r="K49" s="1">
        <f>K48/SQRT(17)</f>
        <v>9.0840101746271955</v>
      </c>
      <c r="P49" s="1"/>
      <c r="Q49" s="1">
        <f>Q48/SQRT(17)</f>
        <v>16.552644589684338</v>
      </c>
      <c r="W49">
        <f>W48/SQRT(15)</f>
        <v>10.363475636160024</v>
      </c>
      <c r="AC49" s="10">
        <f>1.96*AC48</f>
        <v>19.222689272073797</v>
      </c>
      <c r="AI49" s="12">
        <f>AI48*1.96</f>
        <v>18.210650836933791</v>
      </c>
      <c r="AO49" s="13">
        <f>AO48*1.96</f>
        <v>29.724791897395463</v>
      </c>
      <c r="AU49" s="25">
        <f>AVERAGE(AU29:AU47)</f>
        <v>221.44284256981572</v>
      </c>
    </row>
    <row r="50" spans="4:47" x14ac:dyDescent="0.2">
      <c r="D50" s="1"/>
      <c r="E50" s="5">
        <f>1.96*E49</f>
        <v>38.311116569402273</v>
      </c>
      <c r="J50" s="1"/>
      <c r="K50" s="6">
        <f>1.96*K49</f>
        <v>17.804659942269303</v>
      </c>
      <c r="P50" s="1"/>
      <c r="Q50" s="7">
        <f>1.96*Q49</f>
        <v>32.443183395781304</v>
      </c>
      <c r="W50" s="9">
        <f>1.96*W49</f>
        <v>20.312412246873645</v>
      </c>
      <c r="AC50" s="11"/>
      <c r="AU50">
        <f>STDEV(AU29:AU47)</f>
        <v>75.787336984075836</v>
      </c>
    </row>
    <row r="51" spans="4:47" x14ac:dyDescent="0.2">
      <c r="D51" s="1"/>
      <c r="E51" s="1"/>
      <c r="J51" s="1"/>
      <c r="K51" s="1"/>
      <c r="P51" s="1"/>
      <c r="Q51" s="1"/>
      <c r="AU51">
        <f>AU50/SQRT(19)</f>
        <v>17.386807532297322</v>
      </c>
    </row>
    <row r="52" spans="4:47" x14ac:dyDescent="0.2">
      <c r="D52" s="1"/>
      <c r="E52" s="1"/>
      <c r="P52" s="1"/>
      <c r="Q52" s="1"/>
      <c r="AU52" s="25">
        <f>1.96*AU51</f>
        <v>34.07814276330275</v>
      </c>
    </row>
    <row r="53" spans="4:47" x14ac:dyDescent="0.2">
      <c r="D53" s="1"/>
      <c r="E53" s="1"/>
      <c r="P53" s="1"/>
      <c r="Q53" s="1"/>
    </row>
    <row r="54" spans="4:47" x14ac:dyDescent="0.2">
      <c r="P54" s="1"/>
      <c r="Q54" s="1"/>
    </row>
  </sheetData>
  <mergeCells count="16">
    <mergeCell ref="AR1:AU1"/>
    <mergeCell ref="AR27:AU27"/>
    <mergeCell ref="T1:W1"/>
    <mergeCell ref="T27:W27"/>
    <mergeCell ref="B1:E1"/>
    <mergeCell ref="H1:K1"/>
    <mergeCell ref="N1:Q1"/>
    <mergeCell ref="B27:E27"/>
    <mergeCell ref="H27:K27"/>
    <mergeCell ref="N27:Q27"/>
    <mergeCell ref="AL1:AO1"/>
    <mergeCell ref="AL27:AO27"/>
    <mergeCell ref="AF1:AI1"/>
    <mergeCell ref="AF28:AI28"/>
    <mergeCell ref="Z1:AC1"/>
    <mergeCell ref="Z27:AC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2018-06-14T19:48:27Z</dcterms:created>
  <dcterms:modified xsi:type="dcterms:W3CDTF">2018-11-06T12:57:19Z</dcterms:modified>
</cp:coreProperties>
</file>